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68" windowWidth="12396" windowHeight="9072" activeTab="1"/>
  </bookViews>
  <sheets>
    <sheet name="2016" sheetId="1" r:id="rId1"/>
    <sheet name="2017-2018" sheetId="2" r:id="rId2"/>
  </sheets>
  <definedNames/>
  <calcPr fullCalcOnLoad="1"/>
</workbook>
</file>

<file path=xl/sharedStrings.xml><?xml version="1.0" encoding="utf-8"?>
<sst xmlns="http://schemas.openxmlformats.org/spreadsheetml/2006/main" count="956" uniqueCount="229">
  <si>
    <t>Ленинградской области</t>
  </si>
  <si>
    <t>(тысяч рублей)</t>
  </si>
  <si>
    <t>Наименование</t>
  </si>
  <si>
    <t/>
  </si>
  <si>
    <t xml:space="preserve"> к решению Совета депутатов</t>
  </si>
  <si>
    <t>№ п/п</t>
  </si>
  <si>
    <t xml:space="preserve">     1.</t>
  </si>
  <si>
    <t>ВР (вид расхода)</t>
  </si>
  <si>
    <t>ЦСР (целевая статья)</t>
  </si>
  <si>
    <t>Трубникоборского сельского поселения</t>
  </si>
  <si>
    <t>Тосненского района</t>
  </si>
  <si>
    <t>2011 год</t>
  </si>
  <si>
    <t>0309</t>
  </si>
  <si>
    <t>3.</t>
  </si>
  <si>
    <t>0502</t>
  </si>
  <si>
    <t>2.</t>
  </si>
  <si>
    <t>Дорожное хозяйство (дорожные фонды)</t>
  </si>
  <si>
    <t>0409</t>
  </si>
  <si>
    <t>Другие вопросы в области физической культуры и спорта</t>
  </si>
  <si>
    <t>1105</t>
  </si>
  <si>
    <t>Иные закупки товаров, работ и услуг для обеспечения государственных (муниципальных) нужд</t>
  </si>
  <si>
    <t>240</t>
  </si>
  <si>
    <t xml:space="preserve">Подпрограмма «Обеспечение условий реализации программы Трубникоборского сельского поселения Тосненского района Ленинграсдкой области» </t>
  </si>
  <si>
    <t>Другие вопросы в области культуры, кинематографии</t>
  </si>
  <si>
    <t>0804</t>
  </si>
  <si>
    <t>Образование</t>
  </si>
  <si>
    <t>Молодежная политика и оздоровление детей</t>
  </si>
  <si>
    <t>0707</t>
  </si>
  <si>
    <t>Защита населения и территории от  чрезвычайных ситуаций природного и техногенного характера, гражданская оборона</t>
  </si>
  <si>
    <t>Коммунальное  хозяйство</t>
  </si>
  <si>
    <t xml:space="preserve"> Иные закупки товаров, работ и услуг для обеспечения государственных (муниципальных) нужд</t>
  </si>
  <si>
    <t>Бюджетные инвестиции</t>
  </si>
  <si>
    <t>410</t>
  </si>
  <si>
    <t>Иные межбюджетные трансферты бюджету района из бюджетов поселений на организацию в границах поселения газоснабжения населения в пределах полномочий, установленных законодательством Российской Федерации</t>
  </si>
  <si>
    <t>1106067</t>
  </si>
  <si>
    <t>Иные межбюджетные трансферты</t>
  </si>
  <si>
    <t>540</t>
  </si>
  <si>
    <t>Благоустройство</t>
  </si>
  <si>
    <t>0503</t>
  </si>
  <si>
    <t>Распределение бюджетных ассигнований по целевым статьям
(муниципальным программам и непрограммным направлениям деятельности),
группам и подгруппам видов расходов классификации расходов бюджета, а также по разделам и подразделам  классификации расходов бюджета</t>
  </si>
  <si>
    <t>Итого программные расходы</t>
  </si>
  <si>
    <t>Всего</t>
  </si>
  <si>
    <t>Рз, ПР (раздел, подраздел)</t>
  </si>
  <si>
    <t>Итого непрограммные расходы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</si>
  <si>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</si>
  <si>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Обеспечение функций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</si>
  <si>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</si>
  <si>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</si>
  <si>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Расходы на выплаты персоналу государственных (муниципальных) органов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</si>
  <si>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</si>
  <si>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</si>
  <si>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>Иные межбюджетные трансферты бюджету района из бюджетов поселений на осуществления отдельных полномочий в области градостроительной деятельности (местный бюджет)</t>
  </si>
  <si>
    <t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</si>
  <si>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</si>
  <si>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</si>
  <si>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</si>
  <si>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</si>
  <si>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Непрограммные расходы органов исполнительной власти муниципального образования Трубникоборского сельского поселения Тосненского района Ленинградской области </t>
  </si>
  <si>
    <t>Обеспечение проведения выборов и референдумов</t>
  </si>
  <si>
    <t>0107</t>
  </si>
  <si>
    <t>Резервные фонды</t>
  </si>
  <si>
    <t>Резервные средства</t>
  </si>
  <si>
    <t>0111</t>
  </si>
  <si>
    <t>Реализация государственных функций, связанных с общегосударственным управлением</t>
  </si>
  <si>
    <t>Выполнение других обязательств мунципальных образований</t>
  </si>
  <si>
    <t>Другие общегосударственные вопросы</t>
  </si>
  <si>
    <t>0113</t>
  </si>
  <si>
    <t>Уплата налогов, сборов и иных платежей</t>
  </si>
  <si>
    <t>Мобилизационная  и вневосковая подготовка</t>
  </si>
  <si>
    <t>0203</t>
  </si>
  <si>
    <t>Другие вопросы в области национальной экономики</t>
  </si>
  <si>
    <t>0412</t>
  </si>
  <si>
    <t>Жилищное хозяйство</t>
  </si>
  <si>
    <t>0501</t>
  </si>
  <si>
    <t>Пенсионное обеспечение</t>
  </si>
  <si>
    <t>Публичные нормативные социальные выплаты гражданам</t>
  </si>
  <si>
    <t>1001</t>
  </si>
  <si>
    <t>Социальное обеспечение населения</t>
  </si>
  <si>
    <t xml:space="preserve">Проведение выборов в представительные органы муниципального образования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</si>
  <si>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Резервные фонды исполнительных органов государственной власти субъектов Российской Федерации и органов местного самоуправления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</si>
  <si>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Осуществление первичного воинского учета на территориях, где отсутствуют военные комиссариаты (Федеральные средства)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</si>
  <si>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в области пожарной безопасности  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</si>
  <si>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по капитальному ремонту и ремонту автомобильных дорог общего пользования местного значения, дворовых территорий многоквартирных домов, прездов к дворовым территориям многоквартирных домов, расположенных на территории поселения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</si>
  <si>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по землеустройству и землепользованию 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</si>
  <si>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в области национальной экономики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</si>
  <si>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Мероприятие  по капитальному ремонту муниципального жилищного фонда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</si>
  <si>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Мероприятие  по жилищному хозяйству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</si>
  <si>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в сфере коммунального хозяйства, направленные  для обеспечения условий проживания населения, отвечающих стандартам качества 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</si>
  <si>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Доплаты к пенсиям муниципальных служащих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</si>
  <si>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в области социальной политики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</si>
  <si>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>Мероприятия на реализацию проектов местных инициатив граждан в рамках муниципальной программы "Развитие части территории Трубникоборского сельского поселения Тосненского района Ленинградской области на 2014 год"</t>
  </si>
  <si>
    <t>1507088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</si>
  <si>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 в рамках непрограммных расходов органов исполнительной власти муниципального образования Трубникоборского сельского поселения Тосненского района Ленинградской области</t>
  </si>
  <si>
    <t xml:space="preserve">Мероприятия по повышению надежности и энергетической эффективности в рамках непрограммных расходов органов исполнительной власти муниципального образования Трубникоборского сельского поселения Тосненского района Ленинградской области </t>
  </si>
  <si>
    <t xml:space="preserve">Мероприятия по организации сбора и вывоза бытовых отходов в рамках непрограммных расходов органов исполнительной власти муниципального образования Трубникоборского сельского поселения Тосненского района Ленинградской области </t>
  </si>
  <si>
    <t>Приложение № 11</t>
  </si>
  <si>
    <t>2015 год</t>
  </si>
  <si>
    <t>Приложение № 12</t>
  </si>
  <si>
    <t>2017 год</t>
  </si>
  <si>
    <t xml:space="preserve">Муниципальная программа "Развитие физической культуры и   спорта на территории Трубникоборского сельского поселения Тосненский район Ленинградской области" </t>
  </si>
  <si>
    <t xml:space="preserve">Подпрограмма "Развитие физической культуры и массового спорта в Трубникоборском сельском поселении Тосненского района Ленинградской области" муниципальной программы "Развитие физической культуры и спорта на территории Трубникоборского сельского поселения Тосненский район Ленинградской области"  </t>
  </si>
  <si>
    <t xml:space="preserve">Муниципальная программа "Развитие культуры Трубникоборского сельского поселения Тосненского района Ленинградской области" </t>
  </si>
  <si>
    <t>Подпрограмма "Молодежь Трубникоборского сельского поселения Тосненского района Ленинградской области" муниципальной программы "Развитие культуры Трубникоборского сельского поселения Тосненского района Ленинградской области"</t>
  </si>
  <si>
    <t>Муниципальная программа "Безопасность на территории Трубникоборского сельского поселения Тосненского района Ленинградской области"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</si>
  <si>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 муниципальной программы "Безопасность на территории Трубникоборского сельского поселения Тосненского района Ленинградской области"</t>
  </si>
  <si>
    <t>Подпрограмма "Обеспечение правопорядка и профилактики правонарушений" муниципальной программы "Безопасность на территории Трубникоборского сельского поселения Тосненского района Ленинградской области"</t>
  </si>
  <si>
    <t>Муниципальная программа "Развитие автомобильных дорог Трубникоборского сельского поселения Тосненского района Ленинградской области"</t>
  </si>
  <si>
    <t>Подпрограмма "Поддержание и развитие существующей сети автомобильных дорог общего пользования местного значения"  муниципальной программы "Развитие автомобильных дорог Трубникоборского сельского поселения Тосненского района Ленинградской области"</t>
  </si>
  <si>
    <t>Муниципальная программа "Газификация территории Трубникоборского сельского поселения Тосненского района"</t>
  </si>
  <si>
    <t>Мероприятия по обслуживанию объектов газификации в рамках муниципальной программы "Газификация территории Трубникоборского сельского поселения Тосненского района Ленинградской области"</t>
  </si>
  <si>
    <t>Муниципальная программа "Благоустройство территории  Трубникоборского сельского поселения Тосненского района Ленинградской области"</t>
  </si>
  <si>
    <t>Муниципальная программа "Энергосбережение и повышение энергоэффективности на территории Труникоборского сельского поселения Тосненского района Ленинградской области"</t>
  </si>
  <si>
    <t>Муниципальная программа "Развитие части территории Трубникоборского сельского поселения Тосненского района Ленинградской области"</t>
  </si>
  <si>
    <t xml:space="preserve">Мероприятия по устойчивому развитию части территорий в рамках   муниципальной программы "Развитие части территории Трубникоборского сельского поселения Тосненского района Ленинградской области" </t>
  </si>
  <si>
    <t xml:space="preserve">Социальные выплаты гражданам, кроме публичных
нормативных социальных выплат
</t>
  </si>
  <si>
    <t>Социальные выплаты гражданам, кроме публичных
нормативных социальных выплат</t>
  </si>
  <si>
    <t>2018 год</t>
  </si>
  <si>
    <t xml:space="preserve">Мероприятия по устойчивому развитию части территорий, являющихся административным центром поселения в рамках   муниципальной программы "Развитие части территории Трубникоборского сельского поселения Тосненского района Ленинградской области" </t>
  </si>
  <si>
    <t>0400000000</t>
  </si>
  <si>
    <t>0430000000</t>
  </si>
  <si>
    <t>0430113300</t>
  </si>
  <si>
    <t>0700000000</t>
  </si>
  <si>
    <t>0710000000</t>
  </si>
  <si>
    <t>0710112290</t>
  </si>
  <si>
    <t>0730000000</t>
  </si>
  <si>
    <t>0730111220</t>
  </si>
  <si>
    <t>0800000000</t>
  </si>
  <si>
    <t>0810000000</t>
  </si>
  <si>
    <t>0810111570</t>
  </si>
  <si>
    <t>0810211620</t>
  </si>
  <si>
    <t>0820000000</t>
  </si>
  <si>
    <t>0820111520</t>
  </si>
  <si>
    <t>1000000000</t>
  </si>
  <si>
    <t>1010000000</t>
  </si>
  <si>
    <t>1010110110</t>
  </si>
  <si>
    <t>1100000000</t>
  </si>
  <si>
    <t>1100104200</t>
  </si>
  <si>
    <t>1100113200</t>
  </si>
  <si>
    <t>1200000000</t>
  </si>
  <si>
    <t>1200113280</t>
  </si>
  <si>
    <t>1200113320</t>
  </si>
  <si>
    <t>1400000000</t>
  </si>
  <si>
    <t>1400113180</t>
  </si>
  <si>
    <t>1500000000</t>
  </si>
  <si>
    <t>1500113290</t>
  </si>
  <si>
    <t>1500114390</t>
  </si>
  <si>
    <t>9290100030</t>
  </si>
  <si>
    <t>9990111620</t>
  </si>
  <si>
    <t>Мероприятия на капитальный ремонт и ремонт автомобильных дорог общего пользования местного значения (областной бюджет)</t>
  </si>
  <si>
    <t>1010170140</t>
  </si>
  <si>
    <t>Основное мероприятие "Организация и проведение официальных физкультурно-спортивных мероприятий среди населения на территории Трубникоборского сельского поселения Тосненского района Ленинградской области"</t>
  </si>
  <si>
    <t>0430100000</t>
  </si>
  <si>
    <t>Основное мероприятие "обеспечение отдыха, оздоровления, занятости детей, подростков и молодежи"</t>
  </si>
  <si>
    <t>0710100000</t>
  </si>
  <si>
    <t>Основное мероприятие "Мероприятия организационного характера"</t>
  </si>
  <si>
    <t>0730100000</t>
  </si>
  <si>
    <t>Основное мероприятие "Защита населения и территорий, предупреждение и ликвидация последствий чрезвычайных ситуаций природного и техногенного характера"</t>
  </si>
  <si>
    <t>0810100000</t>
  </si>
  <si>
    <t>Основное мероприятие "Обеспечение пожарной безопасности"</t>
  </si>
  <si>
    <t>0810200000</t>
  </si>
  <si>
    <t>Основное мероприятие "Мероприятия по обеспечению общественного порядка и профилактике правонарушений на территории Трубникоборского сельского поселения Тосненского района Ленинградской области"</t>
  </si>
  <si>
    <t>0820100000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</si>
  <si>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 Трубникоборского сельского поселения Тосненского района Ленинградской области"</t>
  </si>
  <si>
    <t>1010100000</t>
  </si>
  <si>
    <t>Основное мероприятие "Организация газоснабжени"</t>
  </si>
  <si>
    <t>1100100000</t>
  </si>
  <si>
    <t>Основное мероприятие "Осуществление мероприятий по содержанию (в том числе проектно-изыскательские работы) и развитию объектов благоустройства территории, по организации сбора, вывоза бытовых отходов"</t>
  </si>
  <si>
    <t>120010000</t>
  </si>
  <si>
    <t>Основное мероприятие "Реализация энергосберегающих мероприятий в муниципальном образовании Трубникоборское сельское поселение Тосненский район Ленинградской области"</t>
  </si>
  <si>
    <t>1400100000</t>
  </si>
  <si>
    <t>Основное мероприятие "Поддержка проектов местных инициатив граждан"</t>
  </si>
  <si>
    <t>1500100000</t>
  </si>
  <si>
    <t>Обеспечение деятельности аппаратов органов местного самоуправления муниципального образования Трубникоборского сельского поселения Тосненского района Ленинградской области</t>
  </si>
  <si>
    <t>Непрограммные расходы</t>
  </si>
  <si>
    <t>Обеспечение деятельности главы местной администрации Трубникоборского сельского поселения Тосненского района Ленинградской области</t>
  </si>
  <si>
    <t>9290000000</t>
  </si>
  <si>
    <t>9290100000</t>
  </si>
  <si>
    <t>1200100000</t>
  </si>
  <si>
    <t>1500170880</t>
  </si>
  <si>
    <t>Содействие развитию иных форм местного самоуправления на части территории административного центра поселения</t>
  </si>
  <si>
    <t>1500174390</t>
  </si>
  <si>
    <t>Обеспечение мероприятий по капитальному ремонту многоквартирных домов</t>
  </si>
  <si>
    <t>Капитальные вложения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</si>
  <si>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1100170200</t>
  </si>
  <si>
    <t>на 2017 год</t>
  </si>
  <si>
    <t>на 2018 - 2019 годы</t>
  </si>
  <si>
    <t>2019 год</t>
  </si>
  <si>
    <t>Мероприятия по обеспечению предупреждения и ликвидации последствий чрезвычайных ситуаций и стихийных бедствий</t>
  </si>
  <si>
    <t>Мерпориятие по вовлечению в предупреждение правонарушений на территории Трубникоборского сельского поселения Тосненского района Ленинградской области граждан и организаций, стимулирование и поддержка гражданских инциатив</t>
  </si>
  <si>
    <t>Мероприятия по содержанию, капитальному ремонту и ремонту автомобильных дорог общего пользования местного значения, дворовых территорий многоквартирных домов, прездов к дворовым территориям многоквартирных домов, располеженных на территории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</si>
  <si>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</si>
  <si>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Мероприятия по повышению надежности и энергетической эффективности</t>
  </si>
  <si>
    <t>Мероприятия по содержанию объектов благоустройства территории Трубникоборского сельского поселения Тосненского района Ленинградской области</t>
  </si>
  <si>
    <t>Мероприятия по организации сбора и вывоза бытовых отходов</t>
  </si>
  <si>
    <t>Организация отдыха и оздоровления детей и подростков</t>
  </si>
  <si>
    <t>Организация и проведение мероприятий в сфере культуры</t>
  </si>
  <si>
    <t>Мероприятия по организации и проведение физкультурных спортивно-массовых  мероприятий</t>
  </si>
  <si>
    <t xml:space="preserve">Обеспечение мероприятий по капитальному ремонту многоквартирных домов </t>
  </si>
  <si>
    <t xml:space="preserve">Мероприятия по организации и проведение физкультурных спортивно-массовых  мероприятий </t>
  </si>
  <si>
    <t xml:space="preserve">Организация отдыха и оздоровления детей и подростков </t>
  </si>
  <si>
    <t xml:space="preserve">Мероприятия по обеспечению предупреждения и ликвидации последствий черезвычайных ситуаций и стихийных бедствий </t>
  </si>
  <si>
    <t xml:space="preserve">Мероприятия в области пожарной безопасности </t>
  </si>
  <si>
    <t xml:space="preserve">Мерпориятие по вовлечению в предупреждение правонарушений на территории Трубникоборского сельского поселения Тосненского района Ленинградской области граждан и организаций, стимулирование и поддержка гражданских инциатив </t>
  </si>
  <si>
    <t xml:space="preserve">Мероприятия по содержанию, капитальному ремонту и ремонту автомобильных дорог общего пользования местного значения, дворовых территорий многоквартирных домов, прездов к дворовым территориям многоквартирных домов, располеженных на территории </t>
  </si>
  <si>
    <t xml:space="preserve"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</t>
  </si>
  <si>
    <r>
      <t>Мероприятия по содержанию объектов благоустройства территории Трубникоборского сельского поселения Тосненского района Ленинградской области</t>
    </r>
    <r>
      <rPr>
        <sz val="10"/>
        <rFont val="Times New Roman"/>
        <family val="1"/>
      </rPr>
      <t xml:space="preserve"> </t>
    </r>
  </si>
  <si>
    <t xml:space="preserve">Мероприятия по организации сбора и вывоза бытовых отходов </t>
  </si>
  <si>
    <t xml:space="preserve">Мероприятия по повышению надежности и энергетической эффективности </t>
  </si>
  <si>
    <t xml:space="preserve">Мероприятия на реализацию проектов местных инициатив граждан </t>
  </si>
  <si>
    <t xml:space="preserve">Организация и проведение мероприятий в сфере культуры </t>
  </si>
  <si>
    <t xml:space="preserve">Мероприятия в области пожарной безопасности  </t>
  </si>
  <si>
    <t xml:space="preserve">Мероприятия по содержанию, капитальному ремонту и ремонту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 </t>
  </si>
  <si>
    <t>0314</t>
  </si>
  <si>
    <t>Другие вопросы в области национальной безопасности и правоохранительной деятельности</t>
  </si>
  <si>
    <t>от 27.12.2016 № 82</t>
  </si>
  <si>
    <t>Иные межбюджетные трансферты бюджету района из бюджетов поселений на решение вопросов местного значения межмуниципального характера в сфере архивного дела (местный бюджет)</t>
  </si>
  <si>
    <t>Обеспечение софинансирования бюджетных инвестиций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</si>
  <si>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11001S0200</t>
  </si>
  <si>
    <t>Мероприятия по капитальному ремонту и ремонт автомобильных дорог общего пользования местного значения</t>
  </si>
  <si>
    <t>10101S0140</t>
  </si>
  <si>
    <t>Обеспечение проведения выборов и референдумов в муниципальном образовании Трубникоборское сельское поселение Тосненского района Ленинградской области</t>
  </si>
  <si>
    <t>Мероприятия по развитию на части территории муниципального образования Трубникоборского сельского поселения Тосненского района Ленинградской области иных форм местного самоуправления</t>
  </si>
  <si>
    <t>15001S70880</t>
  </si>
  <si>
    <t>Мероприятия по развитию иных форм местного самоуправления на  части территории Трубникоборского сельского поселения Тосненского района Ленинградской области, являющегося административным центром поселения</t>
  </si>
  <si>
    <t>15001S4390</t>
  </si>
  <si>
    <t>Приложение № 6</t>
  </si>
  <si>
    <t>Приложение № 7</t>
  </si>
  <si>
    <t>Мероприятия по развитию общественной инфраструктуры муниципального значения</t>
  </si>
  <si>
    <t>от 24.05.2017 № 90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</si>
</sst>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?"/>
    <numFmt numFmtId="166" formatCode="0.0000"/>
    <numFmt numFmtId="167" formatCode="#,##0.000"/>
    <numFmt numFmtId="168" formatCode="#,##0.00000"/>
  </numFmts>
  <fonts count="5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0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b/>
      <i/>
      <sz val="10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164" fontId="8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64" fontId="7" fillId="0" borderId="12" xfId="0" applyNumberFormat="1" applyFont="1" applyFill="1" applyBorder="1" applyAlignment="1">
      <alignment horizontal="center" vertical="center" wrapText="1"/>
    </xf>
    <xf numFmtId="164" fontId="7" fillId="0" borderId="13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49" fontId="12" fillId="33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164" fontId="13" fillId="0" borderId="1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vertical="center" wrapText="1"/>
    </xf>
    <xf numFmtId="164" fontId="15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64" fontId="15" fillId="0" borderId="15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7" fillId="33" borderId="17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4" fillId="33" borderId="17" xfId="0" applyFont="1" applyFill="1" applyBorder="1" applyAlignment="1">
      <alignment horizontal="left" vertical="center" wrapText="1"/>
    </xf>
    <xf numFmtId="49" fontId="4" fillId="33" borderId="17" xfId="0" applyNumberFormat="1" applyFont="1" applyFill="1" applyBorder="1" applyAlignment="1" applyProtection="1">
      <alignment horizontal="left" vertical="center" wrapText="1"/>
      <protection/>
    </xf>
    <xf numFmtId="0" fontId="4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10" fillId="0" borderId="2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7" fillId="0" borderId="23" xfId="0" applyFont="1" applyFill="1" applyBorder="1" applyAlignment="1">
      <alignment horizontal="left" vertical="center" wrapText="1"/>
    </xf>
    <xf numFmtId="49" fontId="4" fillId="33" borderId="23" xfId="0" applyNumberFormat="1" applyFont="1" applyFill="1" applyBorder="1" applyAlignment="1">
      <alignment horizontal="center" vertical="center" wrapText="1"/>
    </xf>
    <xf numFmtId="49" fontId="7" fillId="0" borderId="23" xfId="0" applyNumberFormat="1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49" fontId="7" fillId="33" borderId="23" xfId="0" applyNumberFormat="1" applyFont="1" applyFill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/>
    </xf>
    <xf numFmtId="0" fontId="7" fillId="33" borderId="24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49" fontId="4" fillId="33" borderId="24" xfId="0" applyNumberFormat="1" applyFont="1" applyFill="1" applyBorder="1" applyAlignment="1" applyProtection="1">
      <alignment horizontal="left" vertical="center" wrapText="1"/>
      <protection/>
    </xf>
    <xf numFmtId="0" fontId="4" fillId="0" borderId="23" xfId="0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 wrapText="1"/>
    </xf>
    <xf numFmtId="49" fontId="12" fillId="0" borderId="10" xfId="0" applyNumberFormat="1" applyFont="1" applyBorder="1" applyAlignment="1">
      <alignment horizontal="center" vertical="center"/>
    </xf>
    <xf numFmtId="0" fontId="11" fillId="33" borderId="17" xfId="0" applyFont="1" applyFill="1" applyBorder="1" applyAlignment="1">
      <alignment horizontal="left" vertical="center" wrapText="1"/>
    </xf>
    <xf numFmtId="49" fontId="12" fillId="33" borderId="10" xfId="0" applyNumberFormat="1" applyFont="1" applyFill="1" applyBorder="1" applyAlignment="1" applyProtection="1">
      <alignment horizontal="left" vertical="center" wrapText="1"/>
      <protection/>
    </xf>
    <xf numFmtId="0" fontId="12" fillId="33" borderId="17" xfId="0" applyFont="1" applyFill="1" applyBorder="1" applyAlignment="1">
      <alignment horizontal="left" vertical="center" wrapText="1"/>
    </xf>
    <xf numFmtId="49" fontId="12" fillId="33" borderId="17" xfId="0" applyNumberFormat="1" applyFont="1" applyFill="1" applyBorder="1" applyAlignment="1" applyProtection="1">
      <alignment horizontal="left" vertical="center" wrapText="1"/>
      <protection/>
    </xf>
    <xf numFmtId="49" fontId="12" fillId="33" borderId="17" xfId="0" applyNumberFormat="1" applyFont="1" applyFill="1" applyBorder="1" applyAlignment="1">
      <alignment horizontal="left" vertical="center" wrapText="1"/>
    </xf>
    <xf numFmtId="165" fontId="12" fillId="33" borderId="10" xfId="0" applyNumberFormat="1" applyFont="1" applyFill="1" applyBorder="1" applyAlignment="1" applyProtection="1">
      <alignment horizontal="left" vertical="center" wrapText="1"/>
      <protection/>
    </xf>
    <xf numFmtId="0" fontId="11" fillId="33" borderId="10" xfId="0" applyFont="1" applyFill="1" applyBorder="1" applyAlignment="1">
      <alignment horizontal="center" vertical="center" wrapText="1"/>
    </xf>
    <xf numFmtId="168" fontId="11" fillId="0" borderId="25" xfId="0" applyNumberFormat="1" applyFont="1" applyFill="1" applyBorder="1" applyAlignment="1">
      <alignment horizontal="center" vertical="center" wrapText="1"/>
    </xf>
    <xf numFmtId="168" fontId="7" fillId="0" borderId="25" xfId="0" applyNumberFormat="1" applyFont="1" applyFill="1" applyBorder="1" applyAlignment="1">
      <alignment horizontal="center" vertical="center" wrapText="1"/>
    </xf>
    <xf numFmtId="168" fontId="7" fillId="0" borderId="26" xfId="0" applyNumberFormat="1" applyFont="1" applyFill="1" applyBorder="1" applyAlignment="1">
      <alignment horizontal="center" vertical="center" wrapText="1"/>
    </xf>
    <xf numFmtId="168" fontId="12" fillId="0" borderId="25" xfId="0" applyNumberFormat="1" applyFont="1" applyBorder="1" applyAlignment="1">
      <alignment horizontal="center" vertical="center"/>
    </xf>
    <xf numFmtId="168" fontId="4" fillId="0" borderId="25" xfId="0" applyNumberFormat="1" applyFont="1" applyBorder="1" applyAlignment="1">
      <alignment horizontal="center" vertical="center"/>
    </xf>
    <xf numFmtId="168" fontId="4" fillId="0" borderId="26" xfId="0" applyNumberFormat="1" applyFont="1" applyBorder="1" applyAlignment="1">
      <alignment horizontal="center" vertical="center"/>
    </xf>
    <xf numFmtId="0" fontId="11" fillId="33" borderId="17" xfId="0" applyFont="1" applyFill="1" applyBorder="1" applyAlignment="1">
      <alignment vertical="top" wrapText="1"/>
    </xf>
    <xf numFmtId="0" fontId="6" fillId="35" borderId="27" xfId="0" applyFont="1" applyFill="1" applyBorder="1" applyAlignment="1">
      <alignment horizontal="center" vertical="center" wrapText="1"/>
    </xf>
    <xf numFmtId="0" fontId="9" fillId="35" borderId="28" xfId="0" applyFont="1" applyFill="1" applyBorder="1" applyAlignment="1">
      <alignment horizontal="left" vertical="center"/>
    </xf>
    <xf numFmtId="0" fontId="9" fillId="35" borderId="28" xfId="0" applyFont="1" applyFill="1" applyBorder="1" applyAlignment="1">
      <alignment horizontal="center" vertical="center" wrapText="1"/>
    </xf>
    <xf numFmtId="168" fontId="9" fillId="35" borderId="29" xfId="0" applyNumberFormat="1" applyFont="1" applyFill="1" applyBorder="1" applyAlignment="1">
      <alignment horizontal="center" vertical="center" wrapText="1"/>
    </xf>
    <xf numFmtId="0" fontId="15" fillId="35" borderId="28" xfId="0" applyFont="1" applyFill="1" applyBorder="1" applyAlignment="1">
      <alignment horizontal="left" vertical="center"/>
    </xf>
    <xf numFmtId="0" fontId="8" fillId="35" borderId="28" xfId="0" applyFont="1" applyFill="1" applyBorder="1" applyAlignment="1">
      <alignment horizontal="center" vertical="center" wrapText="1"/>
    </xf>
    <xf numFmtId="168" fontId="15" fillId="35" borderId="29" xfId="0" applyNumberFormat="1" applyFont="1" applyFill="1" applyBorder="1" applyAlignment="1">
      <alignment horizontal="center" vertical="center" wrapText="1"/>
    </xf>
    <xf numFmtId="0" fontId="14" fillId="35" borderId="30" xfId="0" applyFont="1" applyFill="1" applyBorder="1" applyAlignment="1">
      <alignment horizontal="center" vertical="center"/>
    </xf>
    <xf numFmtId="0" fontId="15" fillId="35" borderId="31" xfId="0" applyFont="1" applyFill="1" applyBorder="1" applyAlignment="1">
      <alignment horizontal="left" vertical="center" wrapText="1"/>
    </xf>
    <xf numFmtId="49" fontId="5" fillId="35" borderId="31" xfId="0" applyNumberFormat="1" applyFont="1" applyFill="1" applyBorder="1" applyAlignment="1">
      <alignment horizontal="center" vertical="center" wrapText="1"/>
    </xf>
    <xf numFmtId="0" fontId="15" fillId="35" borderId="31" xfId="0" applyFont="1" applyFill="1" applyBorder="1" applyAlignment="1">
      <alignment horizontal="center" vertical="center" wrapText="1"/>
    </xf>
    <xf numFmtId="168" fontId="15" fillId="35" borderId="32" xfId="0" applyNumberFormat="1" applyFont="1" applyFill="1" applyBorder="1" applyAlignment="1">
      <alignment horizontal="center" vertical="center" wrapText="1"/>
    </xf>
    <xf numFmtId="49" fontId="15" fillId="35" borderId="31" xfId="0" applyNumberFormat="1" applyFont="1" applyFill="1" applyBorder="1" applyAlignment="1">
      <alignment horizontal="center" vertical="center" wrapText="1"/>
    </xf>
    <xf numFmtId="49" fontId="16" fillId="35" borderId="31" xfId="0" applyNumberFormat="1" applyFont="1" applyFill="1" applyBorder="1" applyAlignment="1">
      <alignment horizontal="center" vertical="center" wrapText="1"/>
    </xf>
    <xf numFmtId="49" fontId="14" fillId="35" borderId="31" xfId="0" applyNumberFormat="1" applyFont="1" applyFill="1" applyBorder="1" applyAlignment="1">
      <alignment horizontal="center" vertical="center" wrapText="1"/>
    </xf>
    <xf numFmtId="0" fontId="6" fillId="35" borderId="30" xfId="0" applyFont="1" applyFill="1" applyBorder="1" applyAlignment="1">
      <alignment horizontal="center" vertical="center"/>
    </xf>
    <xf numFmtId="0" fontId="6" fillId="35" borderId="31" xfId="0" applyFont="1" applyFill="1" applyBorder="1" applyAlignment="1">
      <alignment horizontal="left" vertical="center" wrapText="1"/>
    </xf>
    <xf numFmtId="0" fontId="8" fillId="35" borderId="31" xfId="0" applyFont="1" applyFill="1" applyBorder="1" applyAlignment="1">
      <alignment horizontal="center" vertical="center" wrapText="1"/>
    </xf>
    <xf numFmtId="49" fontId="6" fillId="35" borderId="31" xfId="0" applyNumberFormat="1" applyFont="1" applyFill="1" applyBorder="1" applyAlignment="1">
      <alignment horizontal="center" vertical="center"/>
    </xf>
    <xf numFmtId="0" fontId="6" fillId="35" borderId="31" xfId="0" applyFont="1" applyFill="1" applyBorder="1" applyAlignment="1">
      <alignment horizontal="center" vertical="center"/>
    </xf>
    <xf numFmtId="168" fontId="6" fillId="35" borderId="32" xfId="0" applyNumberFormat="1" applyFont="1" applyFill="1" applyBorder="1" applyAlignment="1">
      <alignment horizontal="center" vertical="center"/>
    </xf>
    <xf numFmtId="0" fontId="4" fillId="35" borderId="27" xfId="0" applyFont="1" applyFill="1" applyBorder="1" applyAlignment="1">
      <alignment horizontal="center" vertical="center"/>
    </xf>
    <xf numFmtId="0" fontId="15" fillId="35" borderId="28" xfId="0" applyFont="1" applyFill="1" applyBorder="1" applyAlignment="1">
      <alignment horizontal="left" vertical="center" wrapText="1"/>
    </xf>
    <xf numFmtId="49" fontId="7" fillId="35" borderId="28" xfId="0" applyNumberFormat="1" applyFont="1" applyFill="1" applyBorder="1" applyAlignment="1">
      <alignment horizontal="center" vertical="center" wrapText="1"/>
    </xf>
    <xf numFmtId="0" fontId="7" fillId="35" borderId="28" xfId="0" applyFont="1" applyFill="1" applyBorder="1" applyAlignment="1">
      <alignment horizontal="center" vertical="center" wrapText="1"/>
    </xf>
    <xf numFmtId="49" fontId="6" fillId="35" borderId="33" xfId="0" applyNumberFormat="1" applyFont="1" applyFill="1" applyBorder="1" applyAlignment="1" applyProtection="1">
      <alignment horizontal="left" vertical="center" wrapText="1"/>
      <protection/>
    </xf>
    <xf numFmtId="0" fontId="11" fillId="33" borderId="34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center" vertical="center"/>
    </xf>
    <xf numFmtId="168" fontId="7" fillId="0" borderId="36" xfId="0" applyNumberFormat="1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/>
    </xf>
    <xf numFmtId="0" fontId="7" fillId="33" borderId="38" xfId="0" applyFont="1" applyFill="1" applyBorder="1" applyAlignment="1">
      <alignment horizontal="left" vertical="center" wrapText="1"/>
    </xf>
    <xf numFmtId="49" fontId="7" fillId="33" borderId="39" xfId="0" applyNumberFormat="1" applyFont="1" applyFill="1" applyBorder="1" applyAlignment="1">
      <alignment horizontal="center" vertical="center" wrapText="1"/>
    </xf>
    <xf numFmtId="49" fontId="7" fillId="0" borderId="39" xfId="0" applyNumberFormat="1" applyFont="1" applyFill="1" applyBorder="1" applyAlignment="1">
      <alignment horizontal="center" vertical="center" wrapText="1"/>
    </xf>
    <xf numFmtId="168" fontId="7" fillId="0" borderId="40" xfId="0" applyNumberFormat="1" applyFont="1" applyFill="1" applyBorder="1" applyAlignment="1">
      <alignment horizontal="center" vertical="center" wrapText="1"/>
    </xf>
    <xf numFmtId="0" fontId="9" fillId="35" borderId="41" xfId="0" applyFont="1" applyFill="1" applyBorder="1" applyAlignment="1">
      <alignment horizontal="center" vertical="center" wrapText="1"/>
    </xf>
    <xf numFmtId="0" fontId="8" fillId="35" borderId="41" xfId="0" applyFont="1" applyFill="1" applyBorder="1" applyAlignment="1">
      <alignment horizontal="center" vertical="center" wrapText="1"/>
    </xf>
    <xf numFmtId="0" fontId="15" fillId="35" borderId="42" xfId="0" applyFont="1" applyFill="1" applyBorder="1" applyAlignment="1">
      <alignment horizontal="center" vertical="center" wrapText="1"/>
    </xf>
    <xf numFmtId="0" fontId="13" fillId="0" borderId="43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49" fontId="7" fillId="0" borderId="44" xfId="0" applyNumberFormat="1" applyFont="1" applyFill="1" applyBorder="1" applyAlignment="1">
      <alignment horizontal="center" vertical="center" wrapText="1"/>
    </xf>
    <xf numFmtId="49" fontId="16" fillId="35" borderId="42" xfId="0" applyNumberFormat="1" applyFont="1" applyFill="1" applyBorder="1" applyAlignment="1">
      <alignment horizontal="center" vertical="center" wrapText="1"/>
    </xf>
    <xf numFmtId="49" fontId="11" fillId="0" borderId="43" xfId="0" applyNumberFormat="1" applyFont="1" applyFill="1" applyBorder="1" applyAlignment="1">
      <alignment horizontal="center" vertical="center" wrapText="1"/>
    </xf>
    <xf numFmtId="49" fontId="7" fillId="0" borderId="43" xfId="0" applyNumberFormat="1" applyFont="1" applyFill="1" applyBorder="1" applyAlignment="1">
      <alignment horizontal="center" vertical="center" wrapText="1"/>
    </xf>
    <xf numFmtId="49" fontId="15" fillId="35" borderId="42" xfId="0" applyNumberFormat="1" applyFont="1" applyFill="1" applyBorder="1" applyAlignment="1">
      <alignment horizontal="center" vertical="center" wrapText="1"/>
    </xf>
    <xf numFmtId="49" fontId="16" fillId="0" borderId="43" xfId="0" applyNumberFormat="1" applyFont="1" applyFill="1" applyBorder="1" applyAlignment="1">
      <alignment horizontal="center" vertical="center" wrapText="1"/>
    </xf>
    <xf numFmtId="49" fontId="7" fillId="0" borderId="45" xfId="0" applyNumberFormat="1" applyFont="1" applyFill="1" applyBorder="1" applyAlignment="1">
      <alignment horizontal="center" vertical="center" wrapText="1"/>
    </xf>
    <xf numFmtId="0" fontId="7" fillId="35" borderId="41" xfId="0" applyFont="1" applyFill="1" applyBorder="1" applyAlignment="1">
      <alignment horizontal="center" vertical="center" wrapText="1"/>
    </xf>
    <xf numFmtId="0" fontId="6" fillId="35" borderId="42" xfId="0" applyFont="1" applyFill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168" fontId="9" fillId="35" borderId="46" xfId="0" applyNumberFormat="1" applyFont="1" applyFill="1" applyBorder="1" applyAlignment="1">
      <alignment horizontal="center" vertical="center" wrapText="1"/>
    </xf>
    <xf numFmtId="168" fontId="15" fillId="35" borderId="46" xfId="0" applyNumberFormat="1" applyFont="1" applyFill="1" applyBorder="1" applyAlignment="1">
      <alignment horizontal="center" vertical="center" wrapText="1"/>
    </xf>
    <xf numFmtId="168" fontId="15" fillId="35" borderId="47" xfId="0" applyNumberFormat="1" applyFont="1" applyFill="1" applyBorder="1" applyAlignment="1">
      <alignment horizontal="center" vertical="center" wrapText="1"/>
    </xf>
    <xf numFmtId="168" fontId="11" fillId="0" borderId="48" xfId="0" applyNumberFormat="1" applyFont="1" applyFill="1" applyBorder="1" applyAlignment="1">
      <alignment horizontal="center" vertical="center" wrapText="1"/>
    </xf>
    <xf numFmtId="168" fontId="7" fillId="0" borderId="48" xfId="0" applyNumberFormat="1" applyFont="1" applyFill="1" applyBorder="1" applyAlignment="1">
      <alignment horizontal="center" vertical="center" wrapText="1"/>
    </xf>
    <xf numFmtId="168" fontId="7" fillId="0" borderId="49" xfId="0" applyNumberFormat="1" applyFont="1" applyFill="1" applyBorder="1" applyAlignment="1">
      <alignment horizontal="center" vertical="center" wrapText="1"/>
    </xf>
    <xf numFmtId="168" fontId="7" fillId="0" borderId="50" xfId="0" applyNumberFormat="1" applyFont="1" applyFill="1" applyBorder="1" applyAlignment="1">
      <alignment horizontal="center" vertical="center" wrapText="1"/>
    </xf>
    <xf numFmtId="168" fontId="6" fillId="35" borderId="47" xfId="0" applyNumberFormat="1" applyFont="1" applyFill="1" applyBorder="1" applyAlignment="1">
      <alignment horizontal="center" vertical="center"/>
    </xf>
    <xf numFmtId="168" fontId="12" fillId="0" borderId="48" xfId="0" applyNumberFormat="1" applyFont="1" applyBorder="1" applyAlignment="1">
      <alignment horizontal="center" vertical="center"/>
    </xf>
    <xf numFmtId="168" fontId="4" fillId="0" borderId="48" xfId="0" applyNumberFormat="1" applyFont="1" applyBorder="1" applyAlignment="1">
      <alignment horizontal="center" vertical="center"/>
    </xf>
    <xf numFmtId="168" fontId="4" fillId="0" borderId="49" xfId="0" applyNumberFormat="1" applyFont="1" applyBorder="1" applyAlignment="1">
      <alignment horizontal="center" vertical="center"/>
    </xf>
    <xf numFmtId="0" fontId="4" fillId="33" borderId="17" xfId="0" applyFont="1" applyFill="1" applyBorder="1" applyAlignment="1">
      <alignment horizontal="left" vertical="top" wrapText="1"/>
    </xf>
    <xf numFmtId="0" fontId="5" fillId="0" borderId="51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left" vertical="center" wrapText="1"/>
    </xf>
    <xf numFmtId="49" fontId="7" fillId="0" borderId="52" xfId="0" applyNumberFormat="1" applyFont="1" applyFill="1" applyBorder="1" applyAlignment="1">
      <alignment horizontal="center" vertical="center" wrapText="1"/>
    </xf>
    <xf numFmtId="49" fontId="7" fillId="0" borderId="53" xfId="0" applyNumberFormat="1" applyFont="1" applyFill="1" applyBorder="1" applyAlignment="1">
      <alignment horizontal="center" vertical="center" wrapText="1"/>
    </xf>
    <xf numFmtId="168" fontId="7" fillId="0" borderId="54" xfId="0" applyNumberFormat="1" applyFont="1" applyFill="1" applyBorder="1" applyAlignment="1">
      <alignment horizontal="center" vertical="center" wrapText="1"/>
    </xf>
    <xf numFmtId="168" fontId="7" fillId="0" borderId="55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68" fontId="7" fillId="0" borderId="56" xfId="0" applyNumberFormat="1" applyFont="1" applyFill="1" applyBorder="1" applyAlignment="1">
      <alignment horizontal="center" vertical="center" wrapText="1"/>
    </xf>
    <xf numFmtId="168" fontId="9" fillId="35" borderId="57" xfId="0" applyNumberFormat="1" applyFont="1" applyFill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/>
    </xf>
    <xf numFmtId="0" fontId="7" fillId="0" borderId="34" xfId="0" applyFont="1" applyFill="1" applyBorder="1" applyAlignment="1">
      <alignment horizontal="left" vertical="center" wrapText="1"/>
    </xf>
    <xf numFmtId="49" fontId="4" fillId="33" borderId="34" xfId="0" applyNumberFormat="1" applyFont="1" applyFill="1" applyBorder="1" applyAlignment="1">
      <alignment horizontal="center" vertical="center" wrapText="1"/>
    </xf>
    <xf numFmtId="49" fontId="7" fillId="0" borderId="34" xfId="0" applyNumberFormat="1" applyFont="1" applyFill="1" applyBorder="1" applyAlignment="1">
      <alignment horizontal="center" vertical="center" wrapText="1"/>
    </xf>
    <xf numFmtId="168" fontId="7" fillId="0" borderId="59" xfId="0" applyNumberFormat="1" applyFont="1" applyFill="1" applyBorder="1" applyAlignment="1">
      <alignment horizontal="center" vertical="center" wrapText="1"/>
    </xf>
    <xf numFmtId="49" fontId="7" fillId="33" borderId="34" xfId="0" applyNumberFormat="1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vertical="top" wrapText="1"/>
    </xf>
    <xf numFmtId="0" fontId="5" fillId="0" borderId="58" xfId="0" applyFont="1" applyFill="1" applyBorder="1" applyAlignment="1">
      <alignment horizontal="center" vertical="center"/>
    </xf>
    <xf numFmtId="49" fontId="16" fillId="0" borderId="34" xfId="0" applyNumberFormat="1" applyFont="1" applyFill="1" applyBorder="1" applyAlignment="1">
      <alignment horizontal="center" vertical="center" wrapText="1"/>
    </xf>
    <xf numFmtId="0" fontId="12" fillId="0" borderId="58" xfId="0" applyFont="1" applyBorder="1" applyAlignment="1">
      <alignment horizontal="center" vertical="center"/>
    </xf>
    <xf numFmtId="0" fontId="11" fillId="33" borderId="34" xfId="0" applyFont="1" applyFill="1" applyBorder="1" applyAlignment="1">
      <alignment horizontal="center" vertical="center" wrapText="1"/>
    </xf>
    <xf numFmtId="49" fontId="12" fillId="0" borderId="34" xfId="0" applyNumberFormat="1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 wrapText="1"/>
    </xf>
    <xf numFmtId="168" fontId="4" fillId="0" borderId="59" xfId="0" applyNumberFormat="1" applyFont="1" applyBorder="1" applyAlignment="1">
      <alignment horizontal="center" vertical="center"/>
    </xf>
    <xf numFmtId="49" fontId="11" fillId="33" borderId="34" xfId="0" applyNumberFormat="1" applyFont="1" applyFill="1" applyBorder="1" applyAlignment="1">
      <alignment horizontal="center" vertical="center" wrapText="1"/>
    </xf>
    <xf numFmtId="49" fontId="7" fillId="0" borderId="60" xfId="0" applyNumberFormat="1" applyFont="1" applyFill="1" applyBorder="1" applyAlignment="1">
      <alignment horizontal="center" vertical="center" wrapText="1"/>
    </xf>
    <xf numFmtId="168" fontId="7" fillId="0" borderId="61" xfId="0" applyNumberFormat="1" applyFont="1" applyFill="1" applyBorder="1" applyAlignment="1">
      <alignment horizontal="center" vertical="center" wrapText="1"/>
    </xf>
    <xf numFmtId="49" fontId="16" fillId="0" borderId="60" xfId="0" applyNumberFormat="1" applyFont="1" applyFill="1" applyBorder="1" applyAlignment="1">
      <alignment horizontal="center" vertical="center" wrapText="1"/>
    </xf>
    <xf numFmtId="0" fontId="12" fillId="0" borderId="60" xfId="0" applyFont="1" applyBorder="1" applyAlignment="1">
      <alignment horizontal="center" vertical="center"/>
    </xf>
    <xf numFmtId="168" fontId="12" fillId="0" borderId="61" xfId="0" applyNumberFormat="1" applyFont="1" applyBorder="1" applyAlignment="1">
      <alignment horizontal="center" vertical="center"/>
    </xf>
    <xf numFmtId="0" fontId="4" fillId="35" borderId="35" xfId="0" applyFont="1" applyFill="1" applyBorder="1" applyAlignment="1">
      <alignment horizontal="center" vertical="center"/>
    </xf>
    <xf numFmtId="0" fontId="15" fillId="35" borderId="62" xfId="0" applyFont="1" applyFill="1" applyBorder="1" applyAlignment="1">
      <alignment horizontal="left" vertical="center" wrapText="1"/>
    </xf>
    <xf numFmtId="49" fontId="7" fillId="35" borderId="62" xfId="0" applyNumberFormat="1" applyFont="1" applyFill="1" applyBorder="1" applyAlignment="1">
      <alignment horizontal="center" vertical="center" wrapText="1"/>
    </xf>
    <xf numFmtId="0" fontId="7" fillId="35" borderId="62" xfId="0" applyFont="1" applyFill="1" applyBorder="1" applyAlignment="1">
      <alignment horizontal="center" vertical="center" wrapText="1"/>
    </xf>
    <xf numFmtId="168" fontId="9" fillId="35" borderId="36" xfId="0" applyNumberFormat="1" applyFont="1" applyFill="1" applyBorder="1" applyAlignment="1">
      <alignment horizontal="center" vertical="center" wrapText="1"/>
    </xf>
    <xf numFmtId="168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justify"/>
    </xf>
    <xf numFmtId="0" fontId="6" fillId="0" borderId="37" xfId="0" applyFont="1" applyBorder="1" applyAlignment="1">
      <alignment horizontal="center" vertical="center"/>
    </xf>
    <xf numFmtId="0" fontId="14" fillId="35" borderId="58" xfId="0" applyFont="1" applyFill="1" applyBorder="1" applyAlignment="1">
      <alignment horizontal="center" vertical="center"/>
    </xf>
    <xf numFmtId="0" fontId="15" fillId="35" borderId="34" xfId="0" applyFont="1" applyFill="1" applyBorder="1" applyAlignment="1">
      <alignment horizontal="left" vertical="center" wrapText="1"/>
    </xf>
    <xf numFmtId="49" fontId="15" fillId="35" borderId="34" xfId="0" applyNumberFormat="1" applyFont="1" applyFill="1" applyBorder="1" applyAlignment="1">
      <alignment horizontal="center" vertical="center" wrapText="1"/>
    </xf>
    <xf numFmtId="168" fontId="15" fillId="35" borderId="59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168" fontId="4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2"/>
  <sheetViews>
    <sheetView zoomScalePageLayoutView="0" workbookViewId="0" topLeftCell="A1">
      <selection activeCell="C6" sqref="C6"/>
    </sheetView>
  </sheetViews>
  <sheetFormatPr defaultColWidth="9.125" defaultRowHeight="12.75"/>
  <cols>
    <col min="1" max="1" width="7.375" style="2" customWidth="1"/>
    <col min="2" max="2" width="57.50390625" style="2" customWidth="1"/>
    <col min="3" max="3" width="12.375" style="2" customWidth="1"/>
    <col min="4" max="4" width="12.00390625" style="2" customWidth="1"/>
    <col min="5" max="5" width="9.125" style="2" customWidth="1"/>
    <col min="6" max="6" width="17.875" style="2" customWidth="1"/>
    <col min="7" max="7" width="9.125" style="2" hidden="1" customWidth="1"/>
    <col min="8" max="16384" width="9.125" style="2" customWidth="1"/>
  </cols>
  <sheetData>
    <row r="1" ht="12.75">
      <c r="D1" s="32" t="s">
        <v>225</v>
      </c>
    </row>
    <row r="2" ht="12.75">
      <c r="D2" s="32" t="s">
        <v>4</v>
      </c>
    </row>
    <row r="3" ht="12.75">
      <c r="D3" s="32" t="s">
        <v>9</v>
      </c>
    </row>
    <row r="4" ht="12.75">
      <c r="D4" s="32" t="s">
        <v>10</v>
      </c>
    </row>
    <row r="5" ht="12.75">
      <c r="D5" s="32" t="s">
        <v>0</v>
      </c>
    </row>
    <row r="6" ht="12.75">
      <c r="D6" s="32" t="s">
        <v>228</v>
      </c>
    </row>
    <row r="9" spans="4:6" ht="12.75">
      <c r="D9" s="32" t="s">
        <v>95</v>
      </c>
      <c r="E9" s="32"/>
      <c r="F9" s="32"/>
    </row>
    <row r="10" spans="4:6" ht="12.75">
      <c r="D10" s="32" t="s">
        <v>4</v>
      </c>
      <c r="E10" s="32"/>
      <c r="F10" s="32"/>
    </row>
    <row r="11" spans="4:6" ht="12.75">
      <c r="D11" s="32" t="s">
        <v>9</v>
      </c>
      <c r="E11" s="32"/>
      <c r="F11" s="32"/>
    </row>
    <row r="12" spans="4:6" ht="12.75">
      <c r="D12" s="32" t="s">
        <v>10</v>
      </c>
      <c r="E12" s="32"/>
      <c r="F12" s="32"/>
    </row>
    <row r="13" spans="4:6" ht="12.75">
      <c r="D13" s="32" t="s">
        <v>0</v>
      </c>
      <c r="E13" s="32"/>
      <c r="F13" s="32"/>
    </row>
    <row r="14" spans="4:6" ht="12.75">
      <c r="D14" s="32" t="s">
        <v>214</v>
      </c>
      <c r="E14" s="32"/>
      <c r="F14" s="32"/>
    </row>
    <row r="17" spans="2:6" ht="52.5" customHeight="1">
      <c r="B17" s="181" t="s">
        <v>39</v>
      </c>
      <c r="C17" s="182"/>
      <c r="D17" s="182"/>
      <c r="E17" s="182"/>
      <c r="F17" s="182"/>
    </row>
    <row r="18" spans="2:6" ht="19.5" customHeight="1">
      <c r="B18" s="182" t="s">
        <v>184</v>
      </c>
      <c r="C18" s="182"/>
      <c r="D18" s="182"/>
      <c r="E18" s="182"/>
      <c r="F18" s="182"/>
    </row>
    <row r="19" ht="12.75" customHeight="1" thickBot="1">
      <c r="F19" s="2" t="s">
        <v>1</v>
      </c>
    </row>
    <row r="20" ht="13.5" hidden="1" thickBot="1"/>
    <row r="21" spans="1:7" s="3" customFormat="1" ht="50.25" customHeight="1" thickBot="1">
      <c r="A21" s="28" t="s">
        <v>5</v>
      </c>
      <c r="B21" s="29" t="s">
        <v>2</v>
      </c>
      <c r="C21" s="30" t="s">
        <v>8</v>
      </c>
      <c r="D21" s="30" t="s">
        <v>42</v>
      </c>
      <c r="E21" s="31" t="s">
        <v>7</v>
      </c>
      <c r="F21" s="30" t="s">
        <v>98</v>
      </c>
      <c r="G21" s="24" t="s">
        <v>11</v>
      </c>
    </row>
    <row r="22" spans="1:7" s="3" customFormat="1" ht="27.75" customHeight="1" thickBot="1">
      <c r="A22" s="72"/>
      <c r="B22" s="73" t="s">
        <v>41</v>
      </c>
      <c r="C22" s="74"/>
      <c r="D22" s="74"/>
      <c r="E22" s="74"/>
      <c r="F22" s="75">
        <f>F23+F124</f>
        <v>24568.111810000002</v>
      </c>
      <c r="G22" s="24"/>
    </row>
    <row r="23" spans="1:7" s="3" customFormat="1" ht="26.25" customHeight="1" thickBot="1">
      <c r="A23" s="72"/>
      <c r="B23" s="76" t="s">
        <v>40</v>
      </c>
      <c r="C23" s="77"/>
      <c r="D23" s="77"/>
      <c r="E23" s="77"/>
      <c r="F23" s="78">
        <f>F24+F30+F42+F57+F69+F87+F95+F102</f>
        <v>11657.45133</v>
      </c>
      <c r="G23" s="24"/>
    </row>
    <row r="24" spans="1:7" s="19" customFormat="1" ht="75" customHeight="1">
      <c r="A24" s="79" t="s">
        <v>6</v>
      </c>
      <c r="B24" s="80" t="s">
        <v>99</v>
      </c>
      <c r="C24" s="81" t="s">
        <v>118</v>
      </c>
      <c r="D24" s="82" t="s">
        <v>3</v>
      </c>
      <c r="E24" s="82" t="s">
        <v>3</v>
      </c>
      <c r="F24" s="83">
        <f>F25</f>
        <v>227</v>
      </c>
      <c r="G24" s="20" t="e">
        <f>#REF!</f>
        <v>#REF!</v>
      </c>
    </row>
    <row r="25" spans="1:7" s="16" customFormat="1" ht="96" customHeight="1">
      <c r="A25" s="40"/>
      <c r="B25" s="12" t="s">
        <v>100</v>
      </c>
      <c r="C25" s="13" t="s">
        <v>119</v>
      </c>
      <c r="D25" s="14"/>
      <c r="E25" s="14"/>
      <c r="F25" s="65">
        <f>F27</f>
        <v>227</v>
      </c>
      <c r="G25" s="15"/>
    </row>
    <row r="26" spans="1:7" ht="59.25" customHeight="1">
      <c r="A26" s="41"/>
      <c r="B26" s="38" t="s">
        <v>150</v>
      </c>
      <c r="C26" s="1" t="s">
        <v>151</v>
      </c>
      <c r="D26" s="5"/>
      <c r="E26" s="5"/>
      <c r="F26" s="66">
        <f>F27</f>
        <v>227</v>
      </c>
      <c r="G26" s="6"/>
    </row>
    <row r="27" spans="1:7" ht="33" customHeight="1">
      <c r="A27" s="41"/>
      <c r="B27" s="4" t="s">
        <v>198</v>
      </c>
      <c r="C27" s="1" t="s">
        <v>120</v>
      </c>
      <c r="D27" s="5"/>
      <c r="E27" s="5"/>
      <c r="F27" s="66">
        <f>F28</f>
        <v>227</v>
      </c>
      <c r="G27" s="6"/>
    </row>
    <row r="28" spans="1:7" ht="26.25" customHeight="1">
      <c r="A28" s="42"/>
      <c r="B28" s="4" t="s">
        <v>18</v>
      </c>
      <c r="C28" s="1" t="s">
        <v>120</v>
      </c>
      <c r="D28" s="8" t="s">
        <v>19</v>
      </c>
      <c r="E28" s="9" t="s">
        <v>3</v>
      </c>
      <c r="F28" s="66">
        <f>F29</f>
        <v>227</v>
      </c>
      <c r="G28" s="10">
        <f>G29</f>
        <v>0</v>
      </c>
    </row>
    <row r="29" spans="1:7" ht="28.5" customHeight="1" thickBot="1">
      <c r="A29" s="43"/>
      <c r="B29" s="44" t="s">
        <v>20</v>
      </c>
      <c r="C29" s="45" t="s">
        <v>120</v>
      </c>
      <c r="D29" s="46" t="s">
        <v>19</v>
      </c>
      <c r="E29" s="46" t="s">
        <v>21</v>
      </c>
      <c r="F29" s="67">
        <f>177+50</f>
        <v>227</v>
      </c>
      <c r="G29" s="11">
        <v>0</v>
      </c>
    </row>
    <row r="30" spans="1:7" s="19" customFormat="1" ht="42" thickBot="1">
      <c r="A30" s="79" t="s">
        <v>15</v>
      </c>
      <c r="B30" s="80" t="s">
        <v>101</v>
      </c>
      <c r="C30" s="84" t="s">
        <v>121</v>
      </c>
      <c r="D30" s="85"/>
      <c r="E30" s="85"/>
      <c r="F30" s="83">
        <f>F37+F31</f>
        <v>100</v>
      </c>
      <c r="G30" s="18" t="e">
        <f>G24+#REF!</f>
        <v>#REF!</v>
      </c>
    </row>
    <row r="31" spans="1:6" s="16" customFormat="1" ht="52.5">
      <c r="A31" s="40"/>
      <c r="B31" s="12" t="s">
        <v>102</v>
      </c>
      <c r="C31" s="21" t="s">
        <v>122</v>
      </c>
      <c r="D31" s="21"/>
      <c r="E31" s="21"/>
      <c r="F31" s="65">
        <f>F33</f>
        <v>50</v>
      </c>
    </row>
    <row r="32" spans="1:6" ht="26.25">
      <c r="A32" s="41"/>
      <c r="B32" s="36" t="s">
        <v>152</v>
      </c>
      <c r="C32" s="22" t="s">
        <v>153</v>
      </c>
      <c r="D32" s="8"/>
      <c r="E32" s="8"/>
      <c r="F32" s="66">
        <f>F33</f>
        <v>50</v>
      </c>
    </row>
    <row r="33" spans="1:6" ht="12.75">
      <c r="A33" s="41"/>
      <c r="B33" s="4" t="s">
        <v>199</v>
      </c>
      <c r="C33" s="22" t="s">
        <v>123</v>
      </c>
      <c r="D33" s="8"/>
      <c r="E33" s="8"/>
      <c r="F33" s="66">
        <f>F34</f>
        <v>50</v>
      </c>
    </row>
    <row r="34" spans="1:6" ht="12.75">
      <c r="A34" s="41"/>
      <c r="B34" s="4" t="s">
        <v>25</v>
      </c>
      <c r="C34" s="22" t="s">
        <v>123</v>
      </c>
      <c r="D34" s="8"/>
      <c r="E34" s="8"/>
      <c r="F34" s="66">
        <f>F35</f>
        <v>50</v>
      </c>
    </row>
    <row r="35" spans="1:6" ht="12.75">
      <c r="A35" s="41"/>
      <c r="B35" s="4" t="s">
        <v>26</v>
      </c>
      <c r="C35" s="22" t="s">
        <v>123</v>
      </c>
      <c r="D35" s="8" t="s">
        <v>27</v>
      </c>
      <c r="E35" s="8"/>
      <c r="F35" s="66">
        <f>F36</f>
        <v>50</v>
      </c>
    </row>
    <row r="36" spans="1:6" ht="26.25">
      <c r="A36" s="41"/>
      <c r="B36" s="4" t="s">
        <v>20</v>
      </c>
      <c r="C36" s="22" t="s">
        <v>123</v>
      </c>
      <c r="D36" s="8" t="s">
        <v>27</v>
      </c>
      <c r="E36" s="8" t="s">
        <v>21</v>
      </c>
      <c r="F36" s="66">
        <v>50</v>
      </c>
    </row>
    <row r="37" spans="1:6" s="16" customFormat="1" ht="39">
      <c r="A37" s="40"/>
      <c r="B37" s="12" t="s">
        <v>22</v>
      </c>
      <c r="C37" s="21" t="s">
        <v>124</v>
      </c>
      <c r="D37" s="21"/>
      <c r="E37" s="21"/>
      <c r="F37" s="65">
        <f>F39</f>
        <v>50</v>
      </c>
    </row>
    <row r="38" spans="1:6" ht="12.75">
      <c r="A38" s="41"/>
      <c r="B38" s="27" t="s">
        <v>154</v>
      </c>
      <c r="C38" s="22" t="s">
        <v>155</v>
      </c>
      <c r="D38" s="8"/>
      <c r="E38" s="8"/>
      <c r="F38" s="66">
        <f>F39</f>
        <v>50</v>
      </c>
    </row>
    <row r="39" spans="1:6" ht="12.75">
      <c r="A39" s="41"/>
      <c r="B39" s="4" t="s">
        <v>195</v>
      </c>
      <c r="C39" s="22" t="s">
        <v>125</v>
      </c>
      <c r="D39" s="8"/>
      <c r="E39" s="8"/>
      <c r="F39" s="66">
        <f>F40</f>
        <v>50</v>
      </c>
    </row>
    <row r="40" spans="1:6" ht="12.75">
      <c r="A40" s="41"/>
      <c r="B40" s="4" t="s">
        <v>23</v>
      </c>
      <c r="C40" s="22" t="s">
        <v>125</v>
      </c>
      <c r="D40" s="8" t="s">
        <v>24</v>
      </c>
      <c r="E40" s="8"/>
      <c r="F40" s="66">
        <f>F41</f>
        <v>50</v>
      </c>
    </row>
    <row r="41" spans="1:6" ht="27" thickBot="1">
      <c r="A41" s="47"/>
      <c r="B41" s="44" t="s">
        <v>20</v>
      </c>
      <c r="C41" s="22" t="s">
        <v>125</v>
      </c>
      <c r="D41" s="46" t="s">
        <v>24</v>
      </c>
      <c r="E41" s="46" t="s">
        <v>21</v>
      </c>
      <c r="F41" s="67">
        <v>50</v>
      </c>
    </row>
    <row r="42" spans="1:6" ht="41.25">
      <c r="A42" s="79" t="s">
        <v>13</v>
      </c>
      <c r="B42" s="80" t="s">
        <v>103</v>
      </c>
      <c r="C42" s="84" t="s">
        <v>126</v>
      </c>
      <c r="D42" s="85"/>
      <c r="E42" s="85"/>
      <c r="F42" s="83">
        <f>F43+F52</f>
        <v>420</v>
      </c>
    </row>
    <row r="43" spans="1:6" s="16" customFormat="1" ht="92.25">
      <c r="A43" s="40"/>
      <c r="B43" s="12" t="s">
        <v>104</v>
      </c>
      <c r="C43" s="21" t="s">
        <v>127</v>
      </c>
      <c r="D43" s="21"/>
      <c r="E43" s="21"/>
      <c r="F43" s="65">
        <f>F45+F49</f>
        <v>400</v>
      </c>
    </row>
    <row r="44" spans="1:6" ht="39">
      <c r="A44" s="41"/>
      <c r="B44" s="27" t="s">
        <v>156</v>
      </c>
      <c r="C44" s="22" t="s">
        <v>157</v>
      </c>
      <c r="D44" s="8"/>
      <c r="E44" s="8"/>
      <c r="F44" s="66">
        <f>F45</f>
        <v>200</v>
      </c>
    </row>
    <row r="45" spans="1:6" ht="26.25">
      <c r="A45" s="41"/>
      <c r="B45" s="4" t="s">
        <v>200</v>
      </c>
      <c r="C45" s="22" t="s">
        <v>128</v>
      </c>
      <c r="D45" s="8"/>
      <c r="E45" s="8"/>
      <c r="F45" s="66">
        <f>F46</f>
        <v>200</v>
      </c>
    </row>
    <row r="46" spans="1:6" ht="26.25">
      <c r="A46" s="41"/>
      <c r="B46" s="4" t="s">
        <v>28</v>
      </c>
      <c r="C46" s="22" t="s">
        <v>128</v>
      </c>
      <c r="D46" s="8" t="s">
        <v>12</v>
      </c>
      <c r="E46" s="8"/>
      <c r="F46" s="66">
        <f>F47</f>
        <v>200</v>
      </c>
    </row>
    <row r="47" spans="1:6" ht="26.25">
      <c r="A47" s="41"/>
      <c r="B47" s="4" t="s">
        <v>20</v>
      </c>
      <c r="C47" s="22" t="s">
        <v>128</v>
      </c>
      <c r="D47" s="8" t="s">
        <v>12</v>
      </c>
      <c r="E47" s="8" t="s">
        <v>21</v>
      </c>
      <c r="F47" s="66">
        <v>200</v>
      </c>
    </row>
    <row r="48" spans="1:6" ht="12.75">
      <c r="A48" s="42"/>
      <c r="B48" s="27" t="s">
        <v>158</v>
      </c>
      <c r="C48" s="22" t="s">
        <v>159</v>
      </c>
      <c r="D48" s="8"/>
      <c r="E48" s="8"/>
      <c r="F48" s="66">
        <f>F49</f>
        <v>200</v>
      </c>
    </row>
    <row r="49" spans="1:6" ht="12.75">
      <c r="A49" s="42"/>
      <c r="B49" s="4" t="s">
        <v>201</v>
      </c>
      <c r="C49" s="22" t="s">
        <v>129</v>
      </c>
      <c r="D49" s="8"/>
      <c r="E49" s="8"/>
      <c r="F49" s="66">
        <f>F50</f>
        <v>200</v>
      </c>
    </row>
    <row r="50" spans="1:6" ht="26.25">
      <c r="A50" s="41"/>
      <c r="B50" s="4" t="s">
        <v>28</v>
      </c>
      <c r="C50" s="22" t="s">
        <v>129</v>
      </c>
      <c r="D50" s="8" t="s">
        <v>12</v>
      </c>
      <c r="E50" s="8"/>
      <c r="F50" s="66">
        <f>F51</f>
        <v>200</v>
      </c>
    </row>
    <row r="51" spans="1:6" ht="26.25">
      <c r="A51" s="41"/>
      <c r="B51" s="4" t="s">
        <v>20</v>
      </c>
      <c r="C51" s="22" t="s">
        <v>129</v>
      </c>
      <c r="D51" s="8" t="s">
        <v>12</v>
      </c>
      <c r="E51" s="8" t="s">
        <v>21</v>
      </c>
      <c r="F51" s="66">
        <v>200</v>
      </c>
    </row>
    <row r="52" spans="1:6" s="16" customFormat="1" ht="52.5">
      <c r="A52" s="40"/>
      <c r="B52" s="12" t="s">
        <v>105</v>
      </c>
      <c r="C52" s="21" t="s">
        <v>130</v>
      </c>
      <c r="D52" s="21"/>
      <c r="E52" s="21"/>
      <c r="F52" s="65">
        <f>F54</f>
        <v>20</v>
      </c>
    </row>
    <row r="53" spans="1:6" ht="52.5">
      <c r="A53" s="41"/>
      <c r="B53" s="27" t="s">
        <v>160</v>
      </c>
      <c r="C53" s="22" t="s">
        <v>161</v>
      </c>
      <c r="D53" s="8"/>
      <c r="E53" s="8"/>
      <c r="F53" s="66">
        <f>F54</f>
        <v>20</v>
      </c>
    </row>
    <row r="54" spans="1:6" ht="52.5">
      <c r="A54" s="41"/>
      <c r="B54" s="4" t="s">
        <v>202</v>
      </c>
      <c r="C54" s="22" t="s">
        <v>131</v>
      </c>
      <c r="D54" s="8"/>
      <c r="E54" s="8"/>
      <c r="F54" s="66">
        <f>F55</f>
        <v>20</v>
      </c>
    </row>
    <row r="55" spans="1:6" ht="26.25">
      <c r="A55" s="41"/>
      <c r="B55" s="4" t="s">
        <v>28</v>
      </c>
      <c r="C55" s="22" t="s">
        <v>131</v>
      </c>
      <c r="D55" s="8" t="s">
        <v>12</v>
      </c>
      <c r="E55" s="8"/>
      <c r="F55" s="66">
        <f>F56</f>
        <v>20</v>
      </c>
    </row>
    <row r="56" spans="1:6" ht="27" thickBot="1">
      <c r="A56" s="47"/>
      <c r="B56" s="44" t="s">
        <v>20</v>
      </c>
      <c r="C56" s="22" t="s">
        <v>131</v>
      </c>
      <c r="D56" s="46" t="s">
        <v>12</v>
      </c>
      <c r="E56" s="46" t="s">
        <v>21</v>
      </c>
      <c r="F56" s="67">
        <v>20</v>
      </c>
    </row>
    <row r="57" spans="1:6" s="25" customFormat="1" ht="41.25">
      <c r="A57" s="79">
        <v>4</v>
      </c>
      <c r="B57" s="80" t="s">
        <v>106</v>
      </c>
      <c r="C57" s="84" t="s">
        <v>132</v>
      </c>
      <c r="D57" s="84"/>
      <c r="E57" s="84"/>
      <c r="F57" s="83">
        <f>F58</f>
        <v>3351.46133</v>
      </c>
    </row>
    <row r="58" spans="1:6" s="16" customFormat="1" ht="66">
      <c r="A58" s="49"/>
      <c r="B58" s="12" t="s">
        <v>107</v>
      </c>
      <c r="C58" s="1" t="s">
        <v>133</v>
      </c>
      <c r="D58" s="21"/>
      <c r="E58" s="21"/>
      <c r="F58" s="65">
        <f>F60+F63+F66</f>
        <v>3351.46133</v>
      </c>
    </row>
    <row r="59" spans="1:6" ht="78.75">
      <c r="A59" s="41"/>
      <c r="B59" s="36" t="s">
        <v>162</v>
      </c>
      <c r="C59" s="1" t="s">
        <v>163</v>
      </c>
      <c r="D59" s="8"/>
      <c r="E59" s="8"/>
      <c r="F59" s="66">
        <f>F60+F63+F66</f>
        <v>3351.46133</v>
      </c>
    </row>
    <row r="60" spans="1:6" ht="52.5">
      <c r="A60" s="41"/>
      <c r="B60" s="4" t="s">
        <v>203</v>
      </c>
      <c r="C60" s="1" t="s">
        <v>134</v>
      </c>
      <c r="D60" s="8"/>
      <c r="E60" s="8"/>
      <c r="F60" s="66">
        <f>F61</f>
        <v>2165.79533</v>
      </c>
    </row>
    <row r="61" spans="1:6" ht="12.75">
      <c r="A61" s="41"/>
      <c r="B61" s="4" t="s">
        <v>16</v>
      </c>
      <c r="C61" s="1" t="s">
        <v>134</v>
      </c>
      <c r="D61" s="8" t="s">
        <v>17</v>
      </c>
      <c r="E61" s="8"/>
      <c r="F61" s="66">
        <f>F62</f>
        <v>2165.79533</v>
      </c>
    </row>
    <row r="62" spans="1:6" ht="26.25">
      <c r="A62" s="41"/>
      <c r="B62" s="4" t="s">
        <v>20</v>
      </c>
      <c r="C62" s="1" t="s">
        <v>134</v>
      </c>
      <c r="D62" s="8" t="s">
        <v>17</v>
      </c>
      <c r="E62" s="8" t="s">
        <v>21</v>
      </c>
      <c r="F62" s="66">
        <v>2165.79533</v>
      </c>
    </row>
    <row r="63" spans="1:6" ht="26.25">
      <c r="A63" s="145"/>
      <c r="B63" s="146" t="s">
        <v>148</v>
      </c>
      <c r="C63" s="147" t="s">
        <v>149</v>
      </c>
      <c r="D63" s="148"/>
      <c r="E63" s="148"/>
      <c r="F63" s="149">
        <f>F64</f>
        <v>839.5</v>
      </c>
    </row>
    <row r="64" spans="1:6" ht="12.75">
      <c r="A64" s="145"/>
      <c r="B64" s="146" t="s">
        <v>16</v>
      </c>
      <c r="C64" s="147" t="s">
        <v>149</v>
      </c>
      <c r="D64" s="148" t="s">
        <v>17</v>
      </c>
      <c r="E64" s="148"/>
      <c r="F64" s="149">
        <f>F65</f>
        <v>839.5</v>
      </c>
    </row>
    <row r="65" spans="1:6" ht="26.25">
      <c r="A65" s="145"/>
      <c r="B65" s="146" t="s">
        <v>20</v>
      </c>
      <c r="C65" s="147" t="s">
        <v>149</v>
      </c>
      <c r="D65" s="148" t="s">
        <v>17</v>
      </c>
      <c r="E65" s="148" t="s">
        <v>21</v>
      </c>
      <c r="F65" s="149">
        <v>839.5</v>
      </c>
    </row>
    <row r="66" spans="1:6" ht="26.25">
      <c r="A66" s="145"/>
      <c r="B66" s="146" t="s">
        <v>218</v>
      </c>
      <c r="C66" s="147" t="s">
        <v>219</v>
      </c>
      <c r="D66" s="148"/>
      <c r="E66" s="148"/>
      <c r="F66" s="149">
        <f>F67</f>
        <v>346.166</v>
      </c>
    </row>
    <row r="67" spans="1:6" ht="12.75">
      <c r="A67" s="145"/>
      <c r="B67" s="146" t="s">
        <v>16</v>
      </c>
      <c r="C67" s="147" t="s">
        <v>219</v>
      </c>
      <c r="D67" s="148" t="s">
        <v>17</v>
      </c>
      <c r="E67" s="148"/>
      <c r="F67" s="149">
        <f>F68</f>
        <v>346.166</v>
      </c>
    </row>
    <row r="68" spans="1:6" ht="27" thickBot="1">
      <c r="A68" s="145"/>
      <c r="B68" s="146" t="s">
        <v>20</v>
      </c>
      <c r="C68" s="147" t="s">
        <v>219</v>
      </c>
      <c r="D68" s="148" t="s">
        <v>17</v>
      </c>
      <c r="E68" s="148" t="s">
        <v>21</v>
      </c>
      <c r="F68" s="149">
        <v>346.166</v>
      </c>
    </row>
    <row r="69" spans="1:6" s="25" customFormat="1" ht="41.25">
      <c r="A69" s="79">
        <v>5</v>
      </c>
      <c r="B69" s="80" t="s">
        <v>108</v>
      </c>
      <c r="C69" s="86" t="s">
        <v>135</v>
      </c>
      <c r="D69" s="84"/>
      <c r="E69" s="84"/>
      <c r="F69" s="83">
        <f>F70</f>
        <v>2305.49</v>
      </c>
    </row>
    <row r="70" spans="1:6" ht="12.75">
      <c r="A70" s="145"/>
      <c r="B70" s="151" t="s">
        <v>164</v>
      </c>
      <c r="C70" s="150" t="s">
        <v>165</v>
      </c>
      <c r="D70" s="148"/>
      <c r="E70" s="148"/>
      <c r="F70" s="149">
        <f>F71+F75+F81+F84</f>
        <v>2305.49</v>
      </c>
    </row>
    <row r="71" spans="1:6" ht="39">
      <c r="A71" s="41"/>
      <c r="B71" s="4" t="s">
        <v>204</v>
      </c>
      <c r="C71" s="22" t="s">
        <v>136</v>
      </c>
      <c r="D71" s="8"/>
      <c r="E71" s="8"/>
      <c r="F71" s="66">
        <f>F72</f>
        <v>1456.49877</v>
      </c>
    </row>
    <row r="72" spans="1:6" ht="12.75">
      <c r="A72" s="41"/>
      <c r="B72" s="4" t="s">
        <v>29</v>
      </c>
      <c r="C72" s="22" t="s">
        <v>136</v>
      </c>
      <c r="D72" s="8" t="s">
        <v>14</v>
      </c>
      <c r="E72" s="8"/>
      <c r="F72" s="66">
        <f>F73+F74</f>
        <v>1456.49877</v>
      </c>
    </row>
    <row r="73" spans="1:6" ht="26.25">
      <c r="A73" s="41"/>
      <c r="B73" s="27" t="s">
        <v>30</v>
      </c>
      <c r="C73" s="22" t="s">
        <v>136</v>
      </c>
      <c r="D73" s="8" t="s">
        <v>14</v>
      </c>
      <c r="E73" s="8" t="s">
        <v>21</v>
      </c>
      <c r="F73" s="66">
        <f>700-196.83123+453.33</f>
        <v>956.4987699999999</v>
      </c>
    </row>
    <row r="74" spans="1:6" ht="12.75">
      <c r="A74" s="41"/>
      <c r="B74" s="27" t="s">
        <v>31</v>
      </c>
      <c r="C74" s="22" t="s">
        <v>136</v>
      </c>
      <c r="D74" s="8" t="s">
        <v>14</v>
      </c>
      <c r="E74" s="8" t="s">
        <v>32</v>
      </c>
      <c r="F74" s="66">
        <f>953.33-453.33</f>
        <v>500.00000000000006</v>
      </c>
    </row>
    <row r="75" spans="1:6" ht="52.5">
      <c r="A75" s="41"/>
      <c r="B75" s="4" t="s">
        <v>109</v>
      </c>
      <c r="C75" s="22" t="s">
        <v>137</v>
      </c>
      <c r="D75" s="8"/>
      <c r="E75" s="8"/>
      <c r="F75" s="66">
        <f>F76</f>
        <v>196.83123</v>
      </c>
    </row>
    <row r="76" spans="1:6" ht="12.75">
      <c r="A76" s="41"/>
      <c r="B76" s="4" t="s">
        <v>29</v>
      </c>
      <c r="C76" s="22" t="s">
        <v>137</v>
      </c>
      <c r="D76" s="8" t="s">
        <v>14</v>
      </c>
      <c r="E76" s="8"/>
      <c r="F76" s="66">
        <f>F77</f>
        <v>196.83123</v>
      </c>
    </row>
    <row r="77" spans="1:6" ht="26.25">
      <c r="A77" s="41"/>
      <c r="B77" s="27" t="s">
        <v>30</v>
      </c>
      <c r="C77" s="22" t="s">
        <v>137</v>
      </c>
      <c r="D77" s="8" t="s">
        <v>14</v>
      </c>
      <c r="E77" s="8" t="s">
        <v>21</v>
      </c>
      <c r="F77" s="66">
        <v>196.83123</v>
      </c>
    </row>
    <row r="78" spans="1:6" ht="52.5" hidden="1">
      <c r="A78" s="41"/>
      <c r="B78" s="4" t="s">
        <v>33</v>
      </c>
      <c r="C78" s="22" t="s">
        <v>34</v>
      </c>
      <c r="D78" s="8"/>
      <c r="E78" s="8"/>
      <c r="F78" s="66">
        <f>F79</f>
        <v>0</v>
      </c>
    </row>
    <row r="79" spans="1:6" ht="12.75" hidden="1">
      <c r="A79" s="41"/>
      <c r="B79" s="4" t="s">
        <v>29</v>
      </c>
      <c r="C79" s="22" t="s">
        <v>34</v>
      </c>
      <c r="D79" s="8" t="s">
        <v>14</v>
      </c>
      <c r="E79" s="8"/>
      <c r="F79" s="66">
        <f>F80</f>
        <v>0</v>
      </c>
    </row>
    <row r="80" spans="1:6" ht="12.75" hidden="1">
      <c r="A80" s="173"/>
      <c r="B80" s="137" t="s">
        <v>35</v>
      </c>
      <c r="C80" s="103" t="s">
        <v>34</v>
      </c>
      <c r="D80" s="104" t="s">
        <v>14</v>
      </c>
      <c r="E80" s="104" t="s">
        <v>36</v>
      </c>
      <c r="F80" s="105">
        <v>0</v>
      </c>
    </row>
    <row r="81" spans="1:6" ht="39">
      <c r="A81" s="178"/>
      <c r="B81" s="4" t="s">
        <v>182</v>
      </c>
      <c r="C81" s="22" t="s">
        <v>183</v>
      </c>
      <c r="D81" s="8"/>
      <c r="E81" s="8"/>
      <c r="F81" s="171">
        <f>F82</f>
        <v>605.49</v>
      </c>
    </row>
    <row r="82" spans="1:6" ht="12.75">
      <c r="A82" s="178"/>
      <c r="B82" s="4" t="s">
        <v>29</v>
      </c>
      <c r="C82" s="22" t="s">
        <v>183</v>
      </c>
      <c r="D82" s="8" t="s">
        <v>14</v>
      </c>
      <c r="E82" s="8"/>
      <c r="F82" s="171">
        <f>F83</f>
        <v>605.49</v>
      </c>
    </row>
    <row r="83" spans="1:6" ht="12.75">
      <c r="A83" s="178"/>
      <c r="B83" s="4" t="s">
        <v>31</v>
      </c>
      <c r="C83" s="22" t="s">
        <v>183</v>
      </c>
      <c r="D83" s="8" t="s">
        <v>14</v>
      </c>
      <c r="E83" s="8" t="s">
        <v>32</v>
      </c>
      <c r="F83" s="171">
        <v>605.49</v>
      </c>
    </row>
    <row r="84" spans="1:6" ht="52.5">
      <c r="A84" s="179"/>
      <c r="B84" s="146" t="s">
        <v>216</v>
      </c>
      <c r="C84" s="150" t="s">
        <v>217</v>
      </c>
      <c r="D84" s="148"/>
      <c r="E84" s="148"/>
      <c r="F84" s="171">
        <f>F86</f>
        <v>46.67</v>
      </c>
    </row>
    <row r="85" spans="1:6" ht="12.75">
      <c r="A85" s="179"/>
      <c r="B85" s="4" t="s">
        <v>29</v>
      </c>
      <c r="C85" s="150" t="s">
        <v>217</v>
      </c>
      <c r="D85" s="148" t="s">
        <v>14</v>
      </c>
      <c r="E85" s="148"/>
      <c r="F85" s="171">
        <f>F86</f>
        <v>46.67</v>
      </c>
    </row>
    <row r="86" spans="1:6" ht="12.75">
      <c r="A86" s="179"/>
      <c r="B86" s="4" t="s">
        <v>31</v>
      </c>
      <c r="C86" s="150" t="s">
        <v>217</v>
      </c>
      <c r="D86" s="148" t="s">
        <v>14</v>
      </c>
      <c r="E86" s="148" t="s">
        <v>32</v>
      </c>
      <c r="F86" s="171">
        <v>46.67</v>
      </c>
    </row>
    <row r="87" spans="1:6" s="25" customFormat="1" ht="41.25">
      <c r="A87" s="174">
        <v>6</v>
      </c>
      <c r="B87" s="175" t="s">
        <v>110</v>
      </c>
      <c r="C87" s="176" t="s">
        <v>138</v>
      </c>
      <c r="D87" s="176"/>
      <c r="E87" s="176"/>
      <c r="F87" s="177">
        <f>F89+F92</f>
        <v>900</v>
      </c>
    </row>
    <row r="88" spans="1:6" ht="52.5">
      <c r="A88" s="145"/>
      <c r="B88" s="27" t="s">
        <v>166</v>
      </c>
      <c r="C88" s="150" t="s">
        <v>167</v>
      </c>
      <c r="D88" s="148"/>
      <c r="E88" s="148"/>
      <c r="F88" s="149">
        <f>F89+F92</f>
        <v>900</v>
      </c>
    </row>
    <row r="89" spans="1:6" ht="39">
      <c r="A89" s="41"/>
      <c r="B89" s="27" t="s">
        <v>205</v>
      </c>
      <c r="C89" s="22" t="s">
        <v>139</v>
      </c>
      <c r="D89" s="8"/>
      <c r="E89" s="8"/>
      <c r="F89" s="66">
        <f>F90</f>
        <v>300</v>
      </c>
    </row>
    <row r="90" spans="1:6" ht="12.75">
      <c r="A90" s="41"/>
      <c r="B90" s="4" t="s">
        <v>37</v>
      </c>
      <c r="C90" s="22" t="s">
        <v>139</v>
      </c>
      <c r="D90" s="8" t="s">
        <v>38</v>
      </c>
      <c r="E90" s="8"/>
      <c r="F90" s="66">
        <f>F91</f>
        <v>300</v>
      </c>
    </row>
    <row r="91" spans="1:6" ht="32.25" customHeight="1">
      <c r="A91" s="41"/>
      <c r="B91" s="27" t="s">
        <v>30</v>
      </c>
      <c r="C91" s="22" t="s">
        <v>139</v>
      </c>
      <c r="D91" s="8" t="s">
        <v>38</v>
      </c>
      <c r="E91" s="8" t="s">
        <v>21</v>
      </c>
      <c r="F91" s="66">
        <v>300</v>
      </c>
    </row>
    <row r="92" spans="1:6" ht="12.75">
      <c r="A92" s="41"/>
      <c r="B92" s="4" t="s">
        <v>206</v>
      </c>
      <c r="C92" s="1" t="s">
        <v>140</v>
      </c>
      <c r="D92" s="8"/>
      <c r="E92" s="8"/>
      <c r="F92" s="66">
        <f>F93</f>
        <v>600</v>
      </c>
    </row>
    <row r="93" spans="1:6" ht="12.75">
      <c r="A93" s="41"/>
      <c r="B93" s="4" t="s">
        <v>37</v>
      </c>
      <c r="C93" s="1" t="s">
        <v>140</v>
      </c>
      <c r="D93" s="8" t="s">
        <v>38</v>
      </c>
      <c r="E93" s="8"/>
      <c r="F93" s="66">
        <f>F94</f>
        <v>600</v>
      </c>
    </row>
    <row r="94" spans="1:6" ht="27" thickBot="1">
      <c r="A94" s="47"/>
      <c r="B94" s="50" t="s">
        <v>30</v>
      </c>
      <c r="C94" s="1" t="s">
        <v>140</v>
      </c>
      <c r="D94" s="46" t="s">
        <v>38</v>
      </c>
      <c r="E94" s="46" t="s">
        <v>21</v>
      </c>
      <c r="F94" s="67">
        <v>600</v>
      </c>
    </row>
    <row r="95" spans="1:6" s="25" customFormat="1" ht="54.75">
      <c r="A95" s="79">
        <v>7</v>
      </c>
      <c r="B95" s="80" t="s">
        <v>111</v>
      </c>
      <c r="C95" s="84" t="s">
        <v>141</v>
      </c>
      <c r="D95" s="84"/>
      <c r="E95" s="84"/>
      <c r="F95" s="83">
        <f>F97</f>
        <v>1700</v>
      </c>
    </row>
    <row r="96" spans="1:6" s="25" customFormat="1" ht="39">
      <c r="A96" s="152"/>
      <c r="B96" s="151" t="s">
        <v>168</v>
      </c>
      <c r="C96" s="150" t="s">
        <v>169</v>
      </c>
      <c r="D96" s="153"/>
      <c r="E96" s="153"/>
      <c r="F96" s="149">
        <f>F97</f>
        <v>1700</v>
      </c>
    </row>
    <row r="97" spans="1:6" s="25" customFormat="1" ht="26.25">
      <c r="A97" s="51"/>
      <c r="B97" s="4" t="s">
        <v>207</v>
      </c>
      <c r="C97" s="22" t="s">
        <v>142</v>
      </c>
      <c r="D97" s="17"/>
      <c r="E97" s="17"/>
      <c r="F97" s="66">
        <f>F98+F100</f>
        <v>1700</v>
      </c>
    </row>
    <row r="98" spans="1:6" s="25" customFormat="1" ht="13.5">
      <c r="A98" s="51"/>
      <c r="B98" s="4" t="s">
        <v>29</v>
      </c>
      <c r="C98" s="22" t="s">
        <v>142</v>
      </c>
      <c r="D98" s="8" t="s">
        <v>14</v>
      </c>
      <c r="E98" s="8"/>
      <c r="F98" s="66">
        <f>F99</f>
        <v>100</v>
      </c>
    </row>
    <row r="99" spans="1:6" s="25" customFormat="1" ht="26.25">
      <c r="A99" s="51"/>
      <c r="B99" s="27" t="s">
        <v>30</v>
      </c>
      <c r="C99" s="22" t="s">
        <v>142</v>
      </c>
      <c r="D99" s="8" t="s">
        <v>14</v>
      </c>
      <c r="E99" s="8" t="s">
        <v>21</v>
      </c>
      <c r="F99" s="66">
        <v>100</v>
      </c>
    </row>
    <row r="100" spans="1:6" s="25" customFormat="1" ht="13.5">
      <c r="A100" s="51"/>
      <c r="B100" s="4" t="s">
        <v>37</v>
      </c>
      <c r="C100" s="22" t="s">
        <v>142</v>
      </c>
      <c r="D100" s="8" t="s">
        <v>38</v>
      </c>
      <c r="E100" s="8"/>
      <c r="F100" s="66">
        <f>F101</f>
        <v>1600</v>
      </c>
    </row>
    <row r="101" spans="1:6" s="25" customFormat="1" ht="27" thickBot="1">
      <c r="A101" s="52"/>
      <c r="B101" s="50" t="s">
        <v>30</v>
      </c>
      <c r="C101" s="22" t="s">
        <v>142</v>
      </c>
      <c r="D101" s="46" t="s">
        <v>38</v>
      </c>
      <c r="E101" s="46" t="s">
        <v>21</v>
      </c>
      <c r="F101" s="67">
        <v>1600</v>
      </c>
    </row>
    <row r="102" spans="1:6" s="25" customFormat="1" ht="41.25">
      <c r="A102" s="79">
        <v>8</v>
      </c>
      <c r="B102" s="80" t="s">
        <v>112</v>
      </c>
      <c r="C102" s="84" t="s">
        <v>143</v>
      </c>
      <c r="D102" s="84"/>
      <c r="E102" s="84"/>
      <c r="F102" s="83">
        <f>F103</f>
        <v>2653.5</v>
      </c>
    </row>
    <row r="103" spans="1:6" s="25" customFormat="1" ht="26.25">
      <c r="A103" s="152"/>
      <c r="B103" s="27" t="s">
        <v>170</v>
      </c>
      <c r="C103" s="150" t="s">
        <v>171</v>
      </c>
      <c r="D103" s="153"/>
      <c r="E103" s="153"/>
      <c r="F103" s="149">
        <f>F104+F109+F114+F119</f>
        <v>2653.5</v>
      </c>
    </row>
    <row r="104" spans="1:6" s="25" customFormat="1" ht="46.5" customHeight="1">
      <c r="A104" s="51"/>
      <c r="B104" s="4" t="s">
        <v>221</v>
      </c>
      <c r="C104" s="22" t="s">
        <v>222</v>
      </c>
      <c r="D104" s="17"/>
      <c r="E104" s="17"/>
      <c r="F104" s="66">
        <f>F107+F105</f>
        <v>258.95</v>
      </c>
    </row>
    <row r="105" spans="1:6" s="25" customFormat="1" ht="13.5">
      <c r="A105" s="51"/>
      <c r="B105" s="4" t="s">
        <v>37</v>
      </c>
      <c r="C105" s="22" t="s">
        <v>222</v>
      </c>
      <c r="D105" s="8" t="s">
        <v>38</v>
      </c>
      <c r="E105" s="8"/>
      <c r="F105" s="66">
        <f>F106</f>
        <v>93.6</v>
      </c>
    </row>
    <row r="106" spans="1:6" s="25" customFormat="1" ht="26.25">
      <c r="A106" s="101"/>
      <c r="B106" s="102" t="s">
        <v>30</v>
      </c>
      <c r="C106" s="22" t="s">
        <v>222</v>
      </c>
      <c r="D106" s="104" t="s">
        <v>38</v>
      </c>
      <c r="E106" s="104" t="s">
        <v>21</v>
      </c>
      <c r="F106" s="105">
        <v>93.6</v>
      </c>
    </row>
    <row r="107" spans="1:6" s="25" customFormat="1" ht="13.5">
      <c r="A107" s="101"/>
      <c r="B107" s="102" t="s">
        <v>16</v>
      </c>
      <c r="C107" s="22" t="s">
        <v>222</v>
      </c>
      <c r="D107" s="104" t="s">
        <v>17</v>
      </c>
      <c r="E107" s="104"/>
      <c r="F107" s="105">
        <f>F108</f>
        <v>165.35</v>
      </c>
    </row>
    <row r="108" spans="1:6" s="25" customFormat="1" ht="29.25" customHeight="1">
      <c r="A108" s="101"/>
      <c r="B108" s="102" t="s">
        <v>30</v>
      </c>
      <c r="C108" s="22" t="s">
        <v>222</v>
      </c>
      <c r="D108" s="104" t="s">
        <v>17</v>
      </c>
      <c r="E108" s="104" t="s">
        <v>21</v>
      </c>
      <c r="F108" s="105">
        <v>165.35</v>
      </c>
    </row>
    <row r="109" spans="1:6" s="25" customFormat="1" ht="60" customHeight="1">
      <c r="A109" s="101"/>
      <c r="B109" s="4" t="s">
        <v>223</v>
      </c>
      <c r="C109" s="22" t="s">
        <v>224</v>
      </c>
      <c r="D109" s="17"/>
      <c r="E109" s="17"/>
      <c r="F109" s="66">
        <f>F110+F112</f>
        <v>271.75</v>
      </c>
    </row>
    <row r="110" spans="1:6" s="25" customFormat="1" ht="29.25" customHeight="1">
      <c r="A110" s="101"/>
      <c r="B110" s="4" t="s">
        <v>37</v>
      </c>
      <c r="C110" s="22" t="s">
        <v>224</v>
      </c>
      <c r="D110" s="8" t="s">
        <v>38</v>
      </c>
      <c r="E110" s="8"/>
      <c r="F110" s="66">
        <f>F111</f>
        <v>50</v>
      </c>
    </row>
    <row r="111" spans="1:6" s="25" customFormat="1" ht="29.25" customHeight="1">
      <c r="A111" s="101"/>
      <c r="B111" s="102" t="s">
        <v>30</v>
      </c>
      <c r="C111" s="22" t="s">
        <v>224</v>
      </c>
      <c r="D111" s="104" t="s">
        <v>38</v>
      </c>
      <c r="E111" s="104" t="s">
        <v>21</v>
      </c>
      <c r="F111" s="105">
        <v>50</v>
      </c>
    </row>
    <row r="112" spans="1:6" s="25" customFormat="1" ht="29.25" customHeight="1">
      <c r="A112" s="101"/>
      <c r="B112" s="102" t="s">
        <v>16</v>
      </c>
      <c r="C112" s="22" t="s">
        <v>224</v>
      </c>
      <c r="D112" s="104" t="s">
        <v>17</v>
      </c>
      <c r="E112" s="104"/>
      <c r="F112" s="105">
        <f>F113</f>
        <v>221.75</v>
      </c>
    </row>
    <row r="113" spans="1:6" s="25" customFormat="1" ht="29.25" customHeight="1">
      <c r="A113" s="101"/>
      <c r="B113" s="102" t="s">
        <v>30</v>
      </c>
      <c r="C113" s="22" t="s">
        <v>224</v>
      </c>
      <c r="D113" s="104" t="s">
        <v>17</v>
      </c>
      <c r="E113" s="104" t="s">
        <v>21</v>
      </c>
      <c r="F113" s="105">
        <v>221.75</v>
      </c>
    </row>
    <row r="114" spans="1:6" s="25" customFormat="1" ht="13.5">
      <c r="A114" s="51"/>
      <c r="B114" s="39" t="s">
        <v>208</v>
      </c>
      <c r="C114" s="22" t="s">
        <v>178</v>
      </c>
      <c r="D114" s="8"/>
      <c r="E114" s="8"/>
      <c r="F114" s="66">
        <f>F115+F117</f>
        <v>1035.8</v>
      </c>
    </row>
    <row r="115" spans="1:6" s="25" customFormat="1" ht="13.5">
      <c r="A115" s="51"/>
      <c r="B115" s="4" t="s">
        <v>16</v>
      </c>
      <c r="C115" s="22" t="s">
        <v>178</v>
      </c>
      <c r="D115" s="8" t="s">
        <v>17</v>
      </c>
      <c r="E115" s="8"/>
      <c r="F115" s="66">
        <f>F116</f>
        <v>661.4</v>
      </c>
    </row>
    <row r="116" spans="1:6" s="25" customFormat="1" ht="26.25">
      <c r="A116" s="51"/>
      <c r="B116" s="4" t="s">
        <v>20</v>
      </c>
      <c r="C116" s="22" t="s">
        <v>178</v>
      </c>
      <c r="D116" s="8" t="s">
        <v>17</v>
      </c>
      <c r="E116" s="8" t="s">
        <v>21</v>
      </c>
      <c r="F116" s="66">
        <v>661.4</v>
      </c>
    </row>
    <row r="117" spans="1:6" s="25" customFormat="1" ht="13.5">
      <c r="A117" s="51"/>
      <c r="B117" s="4" t="s">
        <v>37</v>
      </c>
      <c r="C117" s="22" t="s">
        <v>178</v>
      </c>
      <c r="D117" s="8" t="s">
        <v>38</v>
      </c>
      <c r="E117" s="8"/>
      <c r="F117" s="66">
        <f>F118</f>
        <v>374.4</v>
      </c>
    </row>
    <row r="118" spans="1:6" s="25" customFormat="1" ht="26.25">
      <c r="A118" s="136"/>
      <c r="B118" s="137" t="s">
        <v>20</v>
      </c>
      <c r="C118" s="103" t="s">
        <v>178</v>
      </c>
      <c r="D118" s="138" t="s">
        <v>38</v>
      </c>
      <c r="E118" s="138" t="s">
        <v>21</v>
      </c>
      <c r="F118" s="141">
        <v>374.4</v>
      </c>
    </row>
    <row r="119" spans="1:6" s="25" customFormat="1" ht="26.25">
      <c r="A119" s="142"/>
      <c r="B119" s="4" t="s">
        <v>179</v>
      </c>
      <c r="C119" s="22" t="s">
        <v>180</v>
      </c>
      <c r="D119" s="8"/>
      <c r="E119" s="8"/>
      <c r="F119" s="171">
        <f>F120+F122</f>
        <v>1087</v>
      </c>
    </row>
    <row r="120" spans="1:6" s="25" customFormat="1" ht="13.5">
      <c r="A120" s="142"/>
      <c r="B120" s="4" t="s">
        <v>16</v>
      </c>
      <c r="C120" s="22" t="s">
        <v>180</v>
      </c>
      <c r="D120" s="8" t="s">
        <v>17</v>
      </c>
      <c r="E120" s="8"/>
      <c r="F120" s="171">
        <f>F121</f>
        <v>887</v>
      </c>
    </row>
    <row r="121" spans="1:6" s="25" customFormat="1" ht="26.25">
      <c r="A121" s="142"/>
      <c r="B121" s="4" t="s">
        <v>20</v>
      </c>
      <c r="C121" s="22" t="s">
        <v>180</v>
      </c>
      <c r="D121" s="8" t="s">
        <v>17</v>
      </c>
      <c r="E121" s="8" t="s">
        <v>21</v>
      </c>
      <c r="F121" s="171">
        <v>887</v>
      </c>
    </row>
    <row r="122" spans="1:6" s="25" customFormat="1" ht="13.5">
      <c r="A122" s="142"/>
      <c r="B122" s="4" t="s">
        <v>37</v>
      </c>
      <c r="C122" s="22" t="s">
        <v>180</v>
      </c>
      <c r="D122" s="8" t="s">
        <v>38</v>
      </c>
      <c r="E122" s="8"/>
      <c r="F122" s="171">
        <f>F123</f>
        <v>200</v>
      </c>
    </row>
    <row r="123" spans="1:6" s="25" customFormat="1" ht="26.25">
      <c r="A123" s="142"/>
      <c r="B123" s="137" t="s">
        <v>20</v>
      </c>
      <c r="C123" s="22" t="s">
        <v>180</v>
      </c>
      <c r="D123" s="138" t="s">
        <v>38</v>
      </c>
      <c r="E123" s="138" t="s">
        <v>21</v>
      </c>
      <c r="F123" s="171">
        <v>200</v>
      </c>
    </row>
    <row r="124" spans="1:6" ht="15.75" thickBot="1">
      <c r="A124" s="166"/>
      <c r="B124" s="167" t="s">
        <v>43</v>
      </c>
      <c r="C124" s="168"/>
      <c r="D124" s="169"/>
      <c r="E124" s="169"/>
      <c r="F124" s="170">
        <f>F125+F159+F166</f>
        <v>12910.66048</v>
      </c>
    </row>
    <row r="125" spans="1:6" s="3" customFormat="1" ht="39">
      <c r="A125" s="87">
        <v>1</v>
      </c>
      <c r="B125" s="88" t="s">
        <v>44</v>
      </c>
      <c r="C125" s="89">
        <v>9100000000</v>
      </c>
      <c r="D125" s="90"/>
      <c r="E125" s="91"/>
      <c r="F125" s="92">
        <f>F128+F135+F141+F144+F147+F150+F153+F156+F138</f>
        <v>9603.874300000001</v>
      </c>
    </row>
    <row r="126" spans="1:6" s="16" customFormat="1" ht="39">
      <c r="A126" s="154"/>
      <c r="B126" s="27" t="s">
        <v>172</v>
      </c>
      <c r="C126" s="158">
        <v>9130000000</v>
      </c>
      <c r="D126" s="156"/>
      <c r="E126" s="157"/>
      <c r="F126" s="159">
        <f>F128</f>
        <v>7994.287899999999</v>
      </c>
    </row>
    <row r="127" spans="1:6" s="16" customFormat="1" ht="12.75">
      <c r="A127" s="154"/>
      <c r="B127" s="27" t="s">
        <v>173</v>
      </c>
      <c r="C127" s="158">
        <v>9130100000</v>
      </c>
      <c r="D127" s="156"/>
      <c r="E127" s="157"/>
      <c r="F127" s="159">
        <f>F128</f>
        <v>7994.287899999999</v>
      </c>
    </row>
    <row r="128" spans="1:6" s="16" customFormat="1" ht="12.75">
      <c r="A128" s="49"/>
      <c r="B128" s="56" t="s">
        <v>45</v>
      </c>
      <c r="C128" s="64">
        <v>9130100040</v>
      </c>
      <c r="D128" s="57"/>
      <c r="E128" s="26"/>
      <c r="F128" s="68">
        <f>F129</f>
        <v>7994.287899999999</v>
      </c>
    </row>
    <row r="129" spans="1:6" ht="39">
      <c r="A129" s="42"/>
      <c r="B129" s="33" t="s">
        <v>46</v>
      </c>
      <c r="C129" s="34">
        <v>9130100040</v>
      </c>
      <c r="D129" s="35" t="s">
        <v>47</v>
      </c>
      <c r="E129" s="7"/>
      <c r="F129" s="69">
        <f>F130+F131+F132</f>
        <v>7994.287899999999</v>
      </c>
    </row>
    <row r="130" spans="1:6" ht="26.25">
      <c r="A130" s="42"/>
      <c r="B130" s="33" t="s">
        <v>48</v>
      </c>
      <c r="C130" s="34">
        <v>9130100040</v>
      </c>
      <c r="D130" s="35" t="s">
        <v>47</v>
      </c>
      <c r="E130" s="7">
        <v>120</v>
      </c>
      <c r="F130" s="69">
        <v>5526.8879</v>
      </c>
    </row>
    <row r="131" spans="1:6" ht="26.25">
      <c r="A131" s="42"/>
      <c r="B131" s="27" t="s">
        <v>30</v>
      </c>
      <c r="C131" s="34">
        <v>9130100040</v>
      </c>
      <c r="D131" s="35" t="s">
        <v>47</v>
      </c>
      <c r="E131" s="7">
        <v>240</v>
      </c>
      <c r="F131" s="69">
        <v>2417.4</v>
      </c>
    </row>
    <row r="132" spans="1:6" ht="12.75">
      <c r="A132" s="42"/>
      <c r="B132" s="27" t="s">
        <v>67</v>
      </c>
      <c r="C132" s="34">
        <v>9130100040</v>
      </c>
      <c r="D132" s="35" t="s">
        <v>47</v>
      </c>
      <c r="E132" s="7">
        <v>850</v>
      </c>
      <c r="F132" s="69">
        <v>50</v>
      </c>
    </row>
    <row r="133" spans="1:6" s="16" customFormat="1" ht="39">
      <c r="A133" s="49"/>
      <c r="B133" s="27" t="s">
        <v>174</v>
      </c>
      <c r="C133" s="34">
        <v>9180000000</v>
      </c>
      <c r="D133" s="57"/>
      <c r="E133" s="26"/>
      <c r="F133" s="69">
        <f>F135</f>
        <v>1072.9474</v>
      </c>
    </row>
    <row r="134" spans="1:6" s="16" customFormat="1" ht="12.75">
      <c r="A134" s="49"/>
      <c r="B134" s="27" t="s">
        <v>173</v>
      </c>
      <c r="C134" s="34">
        <v>9180100000</v>
      </c>
      <c r="D134" s="57"/>
      <c r="E134" s="26"/>
      <c r="F134" s="69">
        <f>F135</f>
        <v>1072.9474</v>
      </c>
    </row>
    <row r="135" spans="1:6" s="16" customFormat="1" ht="39">
      <c r="A135" s="49"/>
      <c r="B135" s="56" t="s">
        <v>49</v>
      </c>
      <c r="C135" s="64">
        <v>9180100080</v>
      </c>
      <c r="D135" s="57"/>
      <c r="E135" s="26"/>
      <c r="F135" s="68">
        <f>F136</f>
        <v>1072.9474</v>
      </c>
    </row>
    <row r="136" spans="1:6" ht="39">
      <c r="A136" s="42"/>
      <c r="B136" s="33" t="s">
        <v>46</v>
      </c>
      <c r="C136" s="34">
        <v>9180100080</v>
      </c>
      <c r="D136" s="35" t="s">
        <v>47</v>
      </c>
      <c r="E136" s="7"/>
      <c r="F136" s="69">
        <f>F137</f>
        <v>1072.9474</v>
      </c>
    </row>
    <row r="137" spans="1:6" ht="26.25">
      <c r="A137" s="42"/>
      <c r="B137" s="33" t="s">
        <v>48</v>
      </c>
      <c r="C137" s="34">
        <v>9180100080</v>
      </c>
      <c r="D137" s="35" t="s">
        <v>47</v>
      </c>
      <c r="E137" s="7">
        <v>120</v>
      </c>
      <c r="F137" s="69">
        <v>1072.9474</v>
      </c>
    </row>
    <row r="138" spans="1:6" ht="52.5">
      <c r="A138" s="42"/>
      <c r="B138" s="62" t="s">
        <v>53</v>
      </c>
      <c r="C138" s="26">
        <v>9130171340</v>
      </c>
      <c r="D138" s="57"/>
      <c r="E138" s="26"/>
      <c r="F138" s="68">
        <f>F139</f>
        <v>1</v>
      </c>
    </row>
    <row r="139" spans="1:6" ht="26.25">
      <c r="A139" s="42"/>
      <c r="B139" s="33" t="s">
        <v>213</v>
      </c>
      <c r="C139" s="7">
        <v>9130171340</v>
      </c>
      <c r="D139" s="35" t="s">
        <v>212</v>
      </c>
      <c r="E139" s="7"/>
      <c r="F139" s="69">
        <f>F140</f>
        <v>1</v>
      </c>
    </row>
    <row r="140" spans="1:6" ht="26.25">
      <c r="A140" s="42"/>
      <c r="B140" s="36" t="s">
        <v>30</v>
      </c>
      <c r="C140" s="7">
        <v>9130171340</v>
      </c>
      <c r="D140" s="35" t="s">
        <v>212</v>
      </c>
      <c r="E140" s="7">
        <v>240</v>
      </c>
      <c r="F140" s="69">
        <v>1</v>
      </c>
    </row>
    <row r="141" spans="1:6" s="16" customFormat="1" ht="52.5">
      <c r="A141" s="49"/>
      <c r="B141" s="60" t="s">
        <v>215</v>
      </c>
      <c r="C141" s="26">
        <v>9130160650</v>
      </c>
      <c r="D141" s="57"/>
      <c r="E141" s="26"/>
      <c r="F141" s="68">
        <f>F142</f>
        <v>27.378</v>
      </c>
    </row>
    <row r="142" spans="1:6" ht="39">
      <c r="A142" s="42"/>
      <c r="B142" s="33" t="s">
        <v>46</v>
      </c>
      <c r="C142" s="7">
        <v>9130160650</v>
      </c>
      <c r="D142" s="35" t="s">
        <v>47</v>
      </c>
      <c r="E142" s="7"/>
      <c r="F142" s="69">
        <f>F143</f>
        <v>27.378</v>
      </c>
    </row>
    <row r="143" spans="1:6" ht="12.75">
      <c r="A143" s="42"/>
      <c r="B143" s="36" t="s">
        <v>35</v>
      </c>
      <c r="C143" s="7">
        <v>9130160650</v>
      </c>
      <c r="D143" s="35" t="s">
        <v>47</v>
      </c>
      <c r="E143" s="7">
        <v>540</v>
      </c>
      <c r="F143" s="69">
        <v>27.378</v>
      </c>
    </row>
    <row r="144" spans="1:6" s="16" customFormat="1" ht="39">
      <c r="A144" s="49"/>
      <c r="B144" s="59" t="s">
        <v>50</v>
      </c>
      <c r="C144" s="26">
        <v>9130160600</v>
      </c>
      <c r="D144" s="57"/>
      <c r="E144" s="26"/>
      <c r="F144" s="68">
        <f>F145</f>
        <v>202.6</v>
      </c>
    </row>
    <row r="145" spans="1:6" ht="39">
      <c r="A145" s="42"/>
      <c r="B145" s="33" t="s">
        <v>46</v>
      </c>
      <c r="C145" s="7">
        <v>9130160600</v>
      </c>
      <c r="D145" s="35" t="s">
        <v>47</v>
      </c>
      <c r="E145" s="7"/>
      <c r="F145" s="69">
        <f>F146</f>
        <v>202.6</v>
      </c>
    </row>
    <row r="146" spans="1:6" ht="12.75">
      <c r="A146" s="42"/>
      <c r="B146" s="37" t="s">
        <v>35</v>
      </c>
      <c r="C146" s="7">
        <v>9130160600</v>
      </c>
      <c r="D146" s="35" t="s">
        <v>47</v>
      </c>
      <c r="E146" s="7">
        <v>540</v>
      </c>
      <c r="F146" s="69">
        <v>202.6</v>
      </c>
    </row>
    <row r="147" spans="1:6" s="16" customFormat="1" ht="39" hidden="1">
      <c r="A147" s="49"/>
      <c r="B147" s="60" t="s">
        <v>51</v>
      </c>
      <c r="C147" s="26">
        <v>9106061</v>
      </c>
      <c r="D147" s="57"/>
      <c r="E147" s="26"/>
      <c r="F147" s="68">
        <f>F148</f>
        <v>0</v>
      </c>
    </row>
    <row r="148" spans="1:6" ht="39" hidden="1">
      <c r="A148" s="42"/>
      <c r="B148" s="33" t="s">
        <v>46</v>
      </c>
      <c r="C148" s="7">
        <v>9106061</v>
      </c>
      <c r="D148" s="35" t="s">
        <v>47</v>
      </c>
      <c r="E148" s="7"/>
      <c r="F148" s="69">
        <f>F149</f>
        <v>0</v>
      </c>
    </row>
    <row r="149" spans="1:6" ht="12.75" hidden="1">
      <c r="A149" s="42"/>
      <c r="B149" s="37" t="s">
        <v>35</v>
      </c>
      <c r="C149" s="7">
        <v>9106061</v>
      </c>
      <c r="D149" s="35" t="s">
        <v>47</v>
      </c>
      <c r="E149" s="7">
        <v>540</v>
      </c>
      <c r="F149" s="69">
        <v>0</v>
      </c>
    </row>
    <row r="150" spans="1:6" s="16" customFormat="1" ht="66">
      <c r="A150" s="49"/>
      <c r="B150" s="63" t="s">
        <v>52</v>
      </c>
      <c r="C150" s="26">
        <v>9130160620</v>
      </c>
      <c r="D150" s="57"/>
      <c r="E150" s="26"/>
      <c r="F150" s="68">
        <f>F151</f>
        <v>140.8</v>
      </c>
    </row>
    <row r="151" spans="1:6" ht="39">
      <c r="A151" s="42"/>
      <c r="B151" s="33" t="s">
        <v>46</v>
      </c>
      <c r="C151" s="7">
        <v>9130160620</v>
      </c>
      <c r="D151" s="35" t="s">
        <v>47</v>
      </c>
      <c r="E151" s="7"/>
      <c r="F151" s="69">
        <f>F152</f>
        <v>140.8</v>
      </c>
    </row>
    <row r="152" spans="1:6" ht="12.75">
      <c r="A152" s="42"/>
      <c r="B152" s="37" t="s">
        <v>35</v>
      </c>
      <c r="C152" s="7">
        <v>9130160620</v>
      </c>
      <c r="D152" s="35" t="s">
        <v>47</v>
      </c>
      <c r="E152" s="7">
        <v>540</v>
      </c>
      <c r="F152" s="69">
        <v>140.8</v>
      </c>
    </row>
    <row r="153" spans="1:6" s="16" customFormat="1" ht="52.5" hidden="1">
      <c r="A153" s="49"/>
      <c r="B153" s="62" t="s">
        <v>53</v>
      </c>
      <c r="C153" s="26">
        <v>9130171340</v>
      </c>
      <c r="D153" s="57"/>
      <c r="E153" s="26"/>
      <c r="F153" s="68">
        <f>F154</f>
        <v>0</v>
      </c>
    </row>
    <row r="154" spans="1:6" ht="26.25" hidden="1">
      <c r="A154" s="42"/>
      <c r="B154" s="33" t="s">
        <v>213</v>
      </c>
      <c r="C154" s="7">
        <v>9130171340</v>
      </c>
      <c r="D154" s="35" t="s">
        <v>212</v>
      </c>
      <c r="E154" s="7"/>
      <c r="F154" s="69">
        <f>F155</f>
        <v>0</v>
      </c>
    </row>
    <row r="155" spans="1:6" ht="26.25" hidden="1">
      <c r="A155" s="42"/>
      <c r="B155" s="36" t="s">
        <v>30</v>
      </c>
      <c r="C155" s="7">
        <v>9130171340</v>
      </c>
      <c r="D155" s="35" t="s">
        <v>212</v>
      </c>
      <c r="E155" s="7">
        <v>240</v>
      </c>
      <c r="F155" s="69">
        <v>0</v>
      </c>
    </row>
    <row r="156" spans="1:6" s="16" customFormat="1" ht="39" hidden="1">
      <c r="A156" s="49"/>
      <c r="B156" s="59" t="s">
        <v>54</v>
      </c>
      <c r="C156" s="26">
        <v>9130160640</v>
      </c>
      <c r="D156" s="57"/>
      <c r="E156" s="26"/>
      <c r="F156" s="68">
        <f>F157</f>
        <v>164.861</v>
      </c>
    </row>
    <row r="157" spans="1:6" ht="26.25">
      <c r="A157" s="42"/>
      <c r="B157" s="27" t="s">
        <v>55</v>
      </c>
      <c r="C157" s="7">
        <v>9130160640</v>
      </c>
      <c r="D157" s="35" t="s">
        <v>56</v>
      </c>
      <c r="E157" s="7"/>
      <c r="F157" s="69">
        <f>F158</f>
        <v>164.861</v>
      </c>
    </row>
    <row r="158" spans="1:6" ht="13.5" thickBot="1">
      <c r="A158" s="43"/>
      <c r="B158" s="53" t="s">
        <v>35</v>
      </c>
      <c r="C158" s="7">
        <v>9130160640</v>
      </c>
      <c r="D158" s="55" t="s">
        <v>56</v>
      </c>
      <c r="E158" s="54">
        <v>540</v>
      </c>
      <c r="F158" s="70">
        <v>164.861</v>
      </c>
    </row>
    <row r="159" spans="1:6" ht="26.25">
      <c r="A159" s="87">
        <v>2</v>
      </c>
      <c r="B159" s="97" t="s">
        <v>63</v>
      </c>
      <c r="C159" s="91">
        <v>9200000000</v>
      </c>
      <c r="D159" s="90"/>
      <c r="E159" s="91"/>
      <c r="F159" s="92">
        <f>F162</f>
        <v>109.488</v>
      </c>
    </row>
    <row r="160" spans="1:6" s="16" customFormat="1" ht="12.75">
      <c r="A160" s="154"/>
      <c r="B160" s="27" t="s">
        <v>173</v>
      </c>
      <c r="C160" s="150" t="s">
        <v>175</v>
      </c>
      <c r="D160" s="156"/>
      <c r="E160" s="157"/>
      <c r="F160" s="159">
        <f>F161</f>
        <v>109.488</v>
      </c>
    </row>
    <row r="161" spans="1:6" s="16" customFormat="1" ht="12.75">
      <c r="A161" s="154"/>
      <c r="B161" s="27" t="s">
        <v>173</v>
      </c>
      <c r="C161" s="150" t="s">
        <v>176</v>
      </c>
      <c r="D161" s="156"/>
      <c r="E161" s="157"/>
      <c r="F161" s="159">
        <f>F162</f>
        <v>109.488</v>
      </c>
    </row>
    <row r="162" spans="1:6" s="16" customFormat="1" ht="12.75">
      <c r="A162" s="49"/>
      <c r="B162" s="61" t="s">
        <v>64</v>
      </c>
      <c r="C162" s="23" t="s">
        <v>146</v>
      </c>
      <c r="D162" s="57"/>
      <c r="E162" s="26"/>
      <c r="F162" s="68">
        <f>F163</f>
        <v>109.488</v>
      </c>
    </row>
    <row r="163" spans="1:6" ht="12.75">
      <c r="A163" s="42"/>
      <c r="B163" s="37" t="s">
        <v>65</v>
      </c>
      <c r="C163" s="22" t="s">
        <v>146</v>
      </c>
      <c r="D163" s="35" t="s">
        <v>66</v>
      </c>
      <c r="E163" s="7"/>
      <c r="F163" s="69">
        <f>F164+F165</f>
        <v>109.488</v>
      </c>
    </row>
    <row r="164" spans="1:6" ht="26.25">
      <c r="A164" s="42"/>
      <c r="B164" s="27" t="s">
        <v>30</v>
      </c>
      <c r="C164" s="22" t="s">
        <v>146</v>
      </c>
      <c r="D164" s="35" t="s">
        <v>66</v>
      </c>
      <c r="E164" s="7">
        <v>240</v>
      </c>
      <c r="F164" s="69">
        <v>105.488</v>
      </c>
    </row>
    <row r="165" spans="1:6" ht="13.5" thickBot="1">
      <c r="A165" s="43"/>
      <c r="B165" s="50" t="s">
        <v>67</v>
      </c>
      <c r="C165" s="22" t="s">
        <v>146</v>
      </c>
      <c r="D165" s="55" t="s">
        <v>66</v>
      </c>
      <c r="E165" s="54">
        <v>850</v>
      </c>
      <c r="F165" s="70">
        <v>4</v>
      </c>
    </row>
    <row r="166" spans="1:6" s="3" customFormat="1" ht="39">
      <c r="A166" s="87">
        <v>3</v>
      </c>
      <c r="B166" s="97" t="s">
        <v>57</v>
      </c>
      <c r="C166" s="91">
        <v>9900000000</v>
      </c>
      <c r="D166" s="90"/>
      <c r="E166" s="91"/>
      <c r="F166" s="92">
        <f>F167</f>
        <v>3197.29818</v>
      </c>
    </row>
    <row r="167" spans="1:6" s="16" customFormat="1" ht="16.5" customHeight="1">
      <c r="A167" s="49"/>
      <c r="B167" s="27" t="s">
        <v>173</v>
      </c>
      <c r="C167" s="7">
        <v>9990000000</v>
      </c>
      <c r="D167" s="57"/>
      <c r="E167" s="26"/>
      <c r="F167" s="68">
        <f>F168</f>
        <v>3197.29818</v>
      </c>
    </row>
    <row r="168" spans="1:6" s="16" customFormat="1" ht="16.5" customHeight="1">
      <c r="A168" s="49"/>
      <c r="B168" s="27" t="s">
        <v>173</v>
      </c>
      <c r="C168" s="7">
        <v>9990100000</v>
      </c>
      <c r="D168" s="57"/>
      <c r="E168" s="26"/>
      <c r="F168" s="68">
        <f>F172+F175+F178+F184+F187+F190+F193+F211+F214+F217+F169+F220</f>
        <v>3197.29818</v>
      </c>
    </row>
    <row r="169" spans="1:6" s="16" customFormat="1" ht="45" customHeight="1">
      <c r="A169" s="49"/>
      <c r="B169" s="56" t="s">
        <v>220</v>
      </c>
      <c r="C169" s="26">
        <v>9990112240</v>
      </c>
      <c r="D169" s="57"/>
      <c r="E169" s="26"/>
      <c r="F169" s="68">
        <f>F170</f>
        <v>300</v>
      </c>
    </row>
    <row r="170" spans="1:6" s="16" customFormat="1" ht="16.5" customHeight="1">
      <c r="A170" s="49"/>
      <c r="B170" s="33" t="s">
        <v>58</v>
      </c>
      <c r="C170" s="26">
        <v>9990112240</v>
      </c>
      <c r="D170" s="35" t="s">
        <v>59</v>
      </c>
      <c r="E170" s="7"/>
      <c r="F170" s="69">
        <f>F171</f>
        <v>300</v>
      </c>
    </row>
    <row r="171" spans="1:6" s="16" customFormat="1" ht="34.5" customHeight="1">
      <c r="A171" s="49"/>
      <c r="B171" s="27" t="s">
        <v>30</v>
      </c>
      <c r="C171" s="26">
        <v>9990112240</v>
      </c>
      <c r="D171" s="35" t="s">
        <v>59</v>
      </c>
      <c r="E171" s="7">
        <v>240</v>
      </c>
      <c r="F171" s="69">
        <v>300</v>
      </c>
    </row>
    <row r="172" spans="1:6" s="16" customFormat="1" ht="81" customHeight="1">
      <c r="A172" s="49"/>
      <c r="B172" s="58" t="s">
        <v>79</v>
      </c>
      <c r="C172" s="26">
        <v>9990110050</v>
      </c>
      <c r="D172" s="57"/>
      <c r="E172" s="26"/>
      <c r="F172" s="68">
        <f>F173</f>
        <v>200</v>
      </c>
    </row>
    <row r="173" spans="1:6" ht="12.75">
      <c r="A173" s="42"/>
      <c r="B173" s="27" t="s">
        <v>60</v>
      </c>
      <c r="C173" s="7">
        <v>9990110050</v>
      </c>
      <c r="D173" s="35" t="s">
        <v>62</v>
      </c>
      <c r="E173" s="7"/>
      <c r="F173" s="69">
        <f>F174</f>
        <v>200</v>
      </c>
    </row>
    <row r="174" spans="1:6" ht="12.75">
      <c r="A174" s="42"/>
      <c r="B174" s="27" t="s">
        <v>61</v>
      </c>
      <c r="C174" s="7">
        <v>9990110050</v>
      </c>
      <c r="D174" s="35" t="s">
        <v>62</v>
      </c>
      <c r="E174" s="7">
        <v>870</v>
      </c>
      <c r="F174" s="69">
        <v>200</v>
      </c>
    </row>
    <row r="175" spans="1:6" s="16" customFormat="1" ht="72" customHeight="1">
      <c r="A175" s="49"/>
      <c r="B175" s="27" t="s">
        <v>80</v>
      </c>
      <c r="C175" s="26">
        <v>9990151180</v>
      </c>
      <c r="D175" s="57"/>
      <c r="E175" s="26"/>
      <c r="F175" s="68">
        <f>F176</f>
        <v>125.4</v>
      </c>
    </row>
    <row r="176" spans="1:6" ht="12.75">
      <c r="A176" s="42"/>
      <c r="B176" s="33" t="s">
        <v>68</v>
      </c>
      <c r="C176" s="7">
        <v>9990151180</v>
      </c>
      <c r="D176" s="35" t="s">
        <v>69</v>
      </c>
      <c r="E176" s="7"/>
      <c r="F176" s="69">
        <f>F177</f>
        <v>125.4</v>
      </c>
    </row>
    <row r="177" spans="1:6" ht="26.25">
      <c r="A177" s="42"/>
      <c r="B177" s="27" t="s">
        <v>48</v>
      </c>
      <c r="C177" s="7">
        <v>9990151180</v>
      </c>
      <c r="D177" s="35" t="s">
        <v>69</v>
      </c>
      <c r="E177" s="7">
        <v>120</v>
      </c>
      <c r="F177" s="69">
        <v>125.4</v>
      </c>
    </row>
    <row r="178" spans="1:6" ht="52.5">
      <c r="A178" s="42"/>
      <c r="B178" s="58" t="s">
        <v>81</v>
      </c>
      <c r="C178" s="23" t="s">
        <v>147</v>
      </c>
      <c r="D178" s="57"/>
      <c r="E178" s="26"/>
      <c r="F178" s="68">
        <f>F179</f>
        <v>150</v>
      </c>
    </row>
    <row r="179" spans="1:6" ht="29.25" customHeight="1">
      <c r="A179" s="42"/>
      <c r="B179" s="27" t="s">
        <v>28</v>
      </c>
      <c r="C179" s="22" t="s">
        <v>147</v>
      </c>
      <c r="D179" s="35" t="s">
        <v>12</v>
      </c>
      <c r="E179" s="7"/>
      <c r="F179" s="69">
        <f>F180</f>
        <v>150</v>
      </c>
    </row>
    <row r="180" spans="1:6" ht="12.75">
      <c r="A180" s="42"/>
      <c r="B180" s="39" t="s">
        <v>67</v>
      </c>
      <c r="C180" s="22" t="s">
        <v>147</v>
      </c>
      <c r="D180" s="35" t="s">
        <v>12</v>
      </c>
      <c r="E180" s="7">
        <v>850</v>
      </c>
      <c r="F180" s="69">
        <v>150</v>
      </c>
    </row>
    <row r="181" spans="1:6" s="16" customFormat="1" ht="105" hidden="1">
      <c r="A181" s="49"/>
      <c r="B181" s="98" t="s">
        <v>82</v>
      </c>
      <c r="C181" s="26">
        <v>9901011</v>
      </c>
      <c r="D181" s="57"/>
      <c r="E181" s="26"/>
      <c r="F181" s="68">
        <f>F182</f>
        <v>0</v>
      </c>
    </row>
    <row r="182" spans="1:6" ht="12.75" hidden="1">
      <c r="A182" s="42"/>
      <c r="B182" s="27" t="s">
        <v>16</v>
      </c>
      <c r="C182" s="7">
        <v>9901011</v>
      </c>
      <c r="D182" s="35" t="s">
        <v>17</v>
      </c>
      <c r="E182" s="7"/>
      <c r="F182" s="69">
        <f>F183</f>
        <v>0</v>
      </c>
    </row>
    <row r="183" spans="1:6" ht="26.25" hidden="1">
      <c r="A183" s="42"/>
      <c r="B183" s="27" t="s">
        <v>30</v>
      </c>
      <c r="C183" s="7">
        <v>9901011</v>
      </c>
      <c r="D183" s="35" t="s">
        <v>17</v>
      </c>
      <c r="E183" s="7">
        <v>240</v>
      </c>
      <c r="F183" s="69">
        <v>0</v>
      </c>
    </row>
    <row r="184" spans="1:6" s="16" customFormat="1" ht="57" customHeight="1">
      <c r="A184" s="49"/>
      <c r="B184" s="58" t="s">
        <v>83</v>
      </c>
      <c r="C184" s="26">
        <v>9990110350</v>
      </c>
      <c r="D184" s="57"/>
      <c r="E184" s="26"/>
      <c r="F184" s="68">
        <f>F185</f>
        <v>500</v>
      </c>
    </row>
    <row r="185" spans="1:6" ht="12.75">
      <c r="A185" s="42"/>
      <c r="B185" s="38" t="s">
        <v>70</v>
      </c>
      <c r="C185" s="7">
        <v>9990110350</v>
      </c>
      <c r="D185" s="35" t="s">
        <v>71</v>
      </c>
      <c r="E185" s="7"/>
      <c r="F185" s="69">
        <f>F186</f>
        <v>500</v>
      </c>
    </row>
    <row r="186" spans="1:6" ht="26.25">
      <c r="A186" s="42"/>
      <c r="B186" s="27" t="s">
        <v>30</v>
      </c>
      <c r="C186" s="7">
        <v>9990110350</v>
      </c>
      <c r="D186" s="35" t="s">
        <v>71</v>
      </c>
      <c r="E186" s="7">
        <v>240</v>
      </c>
      <c r="F186" s="69">
        <v>500</v>
      </c>
    </row>
    <row r="187" spans="1:6" s="16" customFormat="1" ht="61.5" customHeight="1">
      <c r="A187" s="49"/>
      <c r="B187" s="58" t="s">
        <v>84</v>
      </c>
      <c r="C187" s="26">
        <v>9990110360</v>
      </c>
      <c r="D187" s="57"/>
      <c r="E187" s="26"/>
      <c r="F187" s="68">
        <f>F188</f>
        <v>186.76</v>
      </c>
    </row>
    <row r="188" spans="1:6" ht="12.75">
      <c r="A188" s="42"/>
      <c r="B188" s="38" t="s">
        <v>70</v>
      </c>
      <c r="C188" s="7">
        <v>9990110360</v>
      </c>
      <c r="D188" s="35" t="s">
        <v>71</v>
      </c>
      <c r="E188" s="7"/>
      <c r="F188" s="69">
        <f>F189</f>
        <v>186.76</v>
      </c>
    </row>
    <row r="189" spans="1:6" ht="26.25">
      <c r="A189" s="42"/>
      <c r="B189" s="27" t="s">
        <v>30</v>
      </c>
      <c r="C189" s="7">
        <v>9990110360</v>
      </c>
      <c r="D189" s="35" t="s">
        <v>71</v>
      </c>
      <c r="E189" s="7">
        <v>240</v>
      </c>
      <c r="F189" s="69">
        <v>186.76</v>
      </c>
    </row>
    <row r="190" spans="1:6" s="16" customFormat="1" ht="68.25" customHeight="1">
      <c r="A190" s="49"/>
      <c r="B190" s="71" t="s">
        <v>85</v>
      </c>
      <c r="C190" s="26">
        <v>9990113760</v>
      </c>
      <c r="D190" s="57"/>
      <c r="E190" s="26"/>
      <c r="F190" s="68">
        <f>F191</f>
        <v>700</v>
      </c>
    </row>
    <row r="191" spans="1:6" ht="12.75">
      <c r="A191" s="42"/>
      <c r="B191" s="27" t="s">
        <v>72</v>
      </c>
      <c r="C191" s="7">
        <v>9990113760</v>
      </c>
      <c r="D191" s="35" t="s">
        <v>73</v>
      </c>
      <c r="E191" s="7"/>
      <c r="F191" s="69">
        <f>F192</f>
        <v>700</v>
      </c>
    </row>
    <row r="192" spans="1:6" ht="26.25">
      <c r="A192" s="42"/>
      <c r="B192" s="27" t="s">
        <v>30</v>
      </c>
      <c r="C192" s="7">
        <v>9990113760</v>
      </c>
      <c r="D192" s="35" t="s">
        <v>73</v>
      </c>
      <c r="E192" s="7">
        <v>240</v>
      </c>
      <c r="F192" s="69">
        <v>700</v>
      </c>
    </row>
    <row r="193" spans="1:6" ht="54.75" customHeight="1">
      <c r="A193" s="42"/>
      <c r="B193" s="71" t="s">
        <v>86</v>
      </c>
      <c r="C193" s="26">
        <v>9990113770</v>
      </c>
      <c r="D193" s="57"/>
      <c r="E193" s="26"/>
      <c r="F193" s="69">
        <f>F194</f>
        <v>20</v>
      </c>
    </row>
    <row r="194" spans="1:6" ht="12.75">
      <c r="A194" s="42"/>
      <c r="B194" s="27" t="s">
        <v>72</v>
      </c>
      <c r="C194" s="7">
        <v>9990113770</v>
      </c>
      <c r="D194" s="35" t="s">
        <v>73</v>
      </c>
      <c r="E194" s="7"/>
      <c r="F194" s="69">
        <f>F195</f>
        <v>20</v>
      </c>
    </row>
    <row r="195" spans="1:6" ht="26.25">
      <c r="A195" s="42"/>
      <c r="B195" s="27" t="s">
        <v>30</v>
      </c>
      <c r="C195" s="7">
        <v>9990113770</v>
      </c>
      <c r="D195" s="35" t="s">
        <v>73</v>
      </c>
      <c r="E195" s="7">
        <v>240</v>
      </c>
      <c r="F195" s="69">
        <v>20</v>
      </c>
    </row>
    <row r="196" spans="1:6" s="16" customFormat="1" ht="80.25" customHeight="1" hidden="1">
      <c r="A196" s="49"/>
      <c r="B196" s="58" t="s">
        <v>87</v>
      </c>
      <c r="C196" s="26">
        <v>9901063</v>
      </c>
      <c r="D196" s="57"/>
      <c r="E196" s="26"/>
      <c r="F196" s="68">
        <f>F197</f>
        <v>0</v>
      </c>
    </row>
    <row r="197" spans="1:6" ht="12.75" hidden="1">
      <c r="A197" s="42"/>
      <c r="B197" s="27" t="s">
        <v>29</v>
      </c>
      <c r="C197" s="7">
        <v>9901063</v>
      </c>
      <c r="D197" s="35" t="s">
        <v>14</v>
      </c>
      <c r="E197" s="7"/>
      <c r="F197" s="69">
        <f>F198+F199</f>
        <v>0</v>
      </c>
    </row>
    <row r="198" spans="1:6" ht="26.25" hidden="1">
      <c r="A198" s="42"/>
      <c r="B198" s="27" t="s">
        <v>30</v>
      </c>
      <c r="C198" s="7">
        <v>9901063</v>
      </c>
      <c r="D198" s="35" t="s">
        <v>14</v>
      </c>
      <c r="E198" s="7">
        <v>240</v>
      </c>
      <c r="F198" s="69">
        <v>0</v>
      </c>
    </row>
    <row r="199" spans="1:6" ht="12.75" hidden="1">
      <c r="A199" s="42"/>
      <c r="B199" s="27" t="s">
        <v>31</v>
      </c>
      <c r="C199" s="7">
        <v>9901063</v>
      </c>
      <c r="D199" s="35" t="s">
        <v>14</v>
      </c>
      <c r="E199" s="7">
        <v>410</v>
      </c>
      <c r="F199" s="69">
        <v>0</v>
      </c>
    </row>
    <row r="200" spans="1:6" ht="66" hidden="1">
      <c r="A200" s="42"/>
      <c r="B200" s="27" t="s">
        <v>93</v>
      </c>
      <c r="C200" s="7">
        <v>9901318</v>
      </c>
      <c r="D200" s="35"/>
      <c r="E200" s="7"/>
      <c r="F200" s="69">
        <f>F201</f>
        <v>0</v>
      </c>
    </row>
    <row r="201" spans="1:6" ht="12.75" hidden="1">
      <c r="A201" s="42"/>
      <c r="B201" s="27" t="s">
        <v>37</v>
      </c>
      <c r="C201" s="7">
        <v>9901318</v>
      </c>
      <c r="D201" s="35" t="s">
        <v>38</v>
      </c>
      <c r="E201" s="7"/>
      <c r="F201" s="69">
        <f>F202</f>
        <v>0</v>
      </c>
    </row>
    <row r="202" spans="1:6" ht="26.25" hidden="1">
      <c r="A202" s="42"/>
      <c r="B202" s="27" t="s">
        <v>20</v>
      </c>
      <c r="C202" s="7">
        <v>9901318</v>
      </c>
      <c r="D202" s="35" t="s">
        <v>38</v>
      </c>
      <c r="E202" s="7">
        <v>240</v>
      </c>
      <c r="F202" s="69">
        <v>0</v>
      </c>
    </row>
    <row r="203" spans="1:6" ht="52.5" hidden="1">
      <c r="A203" s="42"/>
      <c r="B203" s="27" t="s">
        <v>94</v>
      </c>
      <c r="C203" s="7">
        <v>9901330</v>
      </c>
      <c r="D203" s="35"/>
      <c r="E203" s="7"/>
      <c r="F203" s="69">
        <f>F204</f>
        <v>0</v>
      </c>
    </row>
    <row r="204" spans="1:6" ht="12.75" hidden="1">
      <c r="A204" s="42"/>
      <c r="B204" s="27" t="s">
        <v>37</v>
      </c>
      <c r="C204" s="7">
        <v>9901330</v>
      </c>
      <c r="D204" s="35" t="s">
        <v>38</v>
      </c>
      <c r="E204" s="7"/>
      <c r="F204" s="69">
        <f>F205</f>
        <v>0</v>
      </c>
    </row>
    <row r="205" spans="1:6" ht="26.25" hidden="1">
      <c r="A205" s="42"/>
      <c r="B205" s="27" t="s">
        <v>20</v>
      </c>
      <c r="C205" s="7">
        <v>9901330</v>
      </c>
      <c r="D205" s="35" t="s">
        <v>38</v>
      </c>
      <c r="E205" s="7">
        <v>240</v>
      </c>
      <c r="F205" s="69">
        <v>0</v>
      </c>
    </row>
    <row r="206" spans="1:6" ht="78.75" hidden="1">
      <c r="A206" s="42"/>
      <c r="B206" s="27" t="s">
        <v>92</v>
      </c>
      <c r="C206" s="7">
        <v>9907202</v>
      </c>
      <c r="D206" s="35"/>
      <c r="E206" s="7"/>
      <c r="F206" s="69">
        <f>F207</f>
        <v>0</v>
      </c>
    </row>
    <row r="207" spans="1:6" ht="12.75" hidden="1">
      <c r="A207" s="42"/>
      <c r="B207" s="27" t="s">
        <v>37</v>
      </c>
      <c r="C207" s="7">
        <v>9907202</v>
      </c>
      <c r="D207" s="35" t="s">
        <v>38</v>
      </c>
      <c r="E207" s="7"/>
      <c r="F207" s="69">
        <f>F208+F209</f>
        <v>0</v>
      </c>
    </row>
    <row r="208" spans="1:6" ht="26.25" hidden="1">
      <c r="A208" s="42"/>
      <c r="B208" s="27" t="s">
        <v>20</v>
      </c>
      <c r="C208" s="7">
        <v>9907202</v>
      </c>
      <c r="D208" s="35" t="s">
        <v>38</v>
      </c>
      <c r="E208" s="7">
        <v>240</v>
      </c>
      <c r="F208" s="69">
        <v>0</v>
      </c>
    </row>
    <row r="209" spans="1:6" ht="0.75" customHeight="1">
      <c r="A209" s="42"/>
      <c r="B209" s="27" t="s">
        <v>31</v>
      </c>
      <c r="C209" s="7">
        <v>9907202</v>
      </c>
      <c r="D209" s="35" t="s">
        <v>38</v>
      </c>
      <c r="E209" s="7">
        <v>410</v>
      </c>
      <c r="F209" s="69">
        <v>0</v>
      </c>
    </row>
    <row r="210" spans="1:6" ht="33" customHeight="1" hidden="1">
      <c r="A210" s="42"/>
      <c r="B210" s="27"/>
      <c r="C210" s="7"/>
      <c r="D210" s="35"/>
      <c r="E210" s="7"/>
      <c r="F210" s="69"/>
    </row>
    <row r="211" spans="1:6" s="16" customFormat="1" ht="52.5" customHeight="1">
      <c r="A211" s="49"/>
      <c r="B211" s="60" t="s">
        <v>88</v>
      </c>
      <c r="C211" s="26">
        <v>9990103080</v>
      </c>
      <c r="D211" s="57"/>
      <c r="E211" s="26"/>
      <c r="F211" s="68">
        <f>F212</f>
        <v>124.4652</v>
      </c>
    </row>
    <row r="212" spans="1:6" ht="12.75">
      <c r="A212" s="42"/>
      <c r="B212" s="36" t="s">
        <v>74</v>
      </c>
      <c r="C212" s="7">
        <v>9990103080</v>
      </c>
      <c r="D212" s="35" t="s">
        <v>76</v>
      </c>
      <c r="E212" s="7"/>
      <c r="F212" s="69">
        <f>F213</f>
        <v>124.4652</v>
      </c>
    </row>
    <row r="213" spans="1:6" ht="28.5" customHeight="1">
      <c r="A213" s="42"/>
      <c r="B213" s="135" t="s">
        <v>114</v>
      </c>
      <c r="C213" s="7">
        <v>9990103080</v>
      </c>
      <c r="D213" s="35" t="s">
        <v>76</v>
      </c>
      <c r="E213" s="7">
        <v>320</v>
      </c>
      <c r="F213" s="69">
        <f>117.42+7.0452</f>
        <v>124.4652</v>
      </c>
    </row>
    <row r="214" spans="1:6" s="16" customFormat="1" ht="52.5" customHeight="1">
      <c r="A214" s="49"/>
      <c r="B214" s="60" t="s">
        <v>89</v>
      </c>
      <c r="C214" s="26">
        <v>9990112730</v>
      </c>
      <c r="D214" s="57"/>
      <c r="E214" s="26"/>
      <c r="F214" s="68">
        <f>F215</f>
        <v>0.21302</v>
      </c>
    </row>
    <row r="215" spans="1:6" ht="12.75">
      <c r="A215" s="42"/>
      <c r="B215" s="39" t="s">
        <v>77</v>
      </c>
      <c r="C215" s="7">
        <v>9990112730</v>
      </c>
      <c r="D215" s="7">
        <v>1003</v>
      </c>
      <c r="E215" s="7"/>
      <c r="F215" s="69">
        <f>F216</f>
        <v>0.21302</v>
      </c>
    </row>
    <row r="216" spans="1:6" ht="26.25">
      <c r="A216" s="42"/>
      <c r="B216" s="27" t="s">
        <v>30</v>
      </c>
      <c r="C216" s="7">
        <v>9990112730</v>
      </c>
      <c r="D216" s="7">
        <v>1003</v>
      </c>
      <c r="E216" s="7">
        <v>240</v>
      </c>
      <c r="F216" s="69">
        <v>0.21302</v>
      </c>
    </row>
    <row r="217" spans="1:6" ht="26.25">
      <c r="A217" s="7"/>
      <c r="B217" s="172" t="s">
        <v>181</v>
      </c>
      <c r="C217" s="7">
        <v>9990196010</v>
      </c>
      <c r="D217" s="7"/>
      <c r="E217" s="7"/>
      <c r="F217" s="7">
        <f>F218</f>
        <v>390.45996</v>
      </c>
    </row>
    <row r="218" spans="1:6" ht="12.75">
      <c r="A218" s="7"/>
      <c r="B218" s="27" t="s">
        <v>72</v>
      </c>
      <c r="C218" s="7">
        <v>9990196010</v>
      </c>
      <c r="D218" s="35" t="s">
        <v>73</v>
      </c>
      <c r="E218" s="7"/>
      <c r="F218" s="7">
        <f>F219</f>
        <v>390.45996</v>
      </c>
    </row>
    <row r="219" spans="1:6" ht="26.25">
      <c r="A219" s="7"/>
      <c r="B219" s="27" t="s">
        <v>30</v>
      </c>
      <c r="C219" s="7">
        <v>9990196010</v>
      </c>
      <c r="D219" s="35" t="s">
        <v>73</v>
      </c>
      <c r="E219" s="7">
        <v>240</v>
      </c>
      <c r="F219" s="7">
        <v>390.45996</v>
      </c>
    </row>
    <row r="220" spans="1:6" ht="26.25">
      <c r="A220" s="7"/>
      <c r="B220" s="27" t="s">
        <v>227</v>
      </c>
      <c r="C220" s="7">
        <v>9990172020</v>
      </c>
      <c r="D220" s="35"/>
      <c r="E220" s="7"/>
      <c r="F220" s="180">
        <f>F222</f>
        <v>500</v>
      </c>
    </row>
    <row r="221" spans="1:6" ht="12.75">
      <c r="A221" s="7"/>
      <c r="B221" s="27" t="s">
        <v>37</v>
      </c>
      <c r="C221" s="7">
        <v>9990172020</v>
      </c>
      <c r="D221" s="35" t="s">
        <v>38</v>
      </c>
      <c r="E221" s="7"/>
      <c r="F221" s="180">
        <f>F222</f>
        <v>500</v>
      </c>
    </row>
    <row r="222" spans="1:6" ht="26.25">
      <c r="A222" s="7"/>
      <c r="B222" s="27" t="s">
        <v>30</v>
      </c>
      <c r="C222" s="7">
        <v>9990172020</v>
      </c>
      <c r="D222" s="35" t="s">
        <v>38</v>
      </c>
      <c r="E222" s="7">
        <v>240</v>
      </c>
      <c r="F222" s="180">
        <v>500</v>
      </c>
    </row>
  </sheetData>
  <sheetProtection/>
  <mergeCells count="2">
    <mergeCell ref="B17:F17"/>
    <mergeCell ref="B18:F18"/>
  </mergeCells>
  <printOptions/>
  <pageMargins left="0.69" right="0.26" top="0.27" bottom="0.2" header="0.2" footer="0.2"/>
  <pageSetup fitToHeight="0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3"/>
  <sheetViews>
    <sheetView tabSelected="1" zoomScalePageLayoutView="0" workbookViewId="0" topLeftCell="A1">
      <selection activeCell="C6" sqref="C6"/>
    </sheetView>
  </sheetViews>
  <sheetFormatPr defaultColWidth="9.125" defaultRowHeight="12.75"/>
  <cols>
    <col min="1" max="1" width="7.375" style="2" customWidth="1"/>
    <col min="2" max="2" width="57.50390625" style="2" customWidth="1"/>
    <col min="3" max="3" width="13.625" style="2" customWidth="1"/>
    <col min="4" max="4" width="10.50390625" style="2" customWidth="1"/>
    <col min="5" max="5" width="7.625" style="2" customWidth="1"/>
    <col min="6" max="6" width="16.00390625" style="2" customWidth="1"/>
    <col min="7" max="7" width="9.125" style="2" hidden="1" customWidth="1"/>
    <col min="8" max="8" width="16.125" style="2" customWidth="1"/>
    <col min="9" max="16384" width="9.125" style="2" customWidth="1"/>
  </cols>
  <sheetData>
    <row r="1" spans="4:6" ht="12.75">
      <c r="D1" s="32" t="s">
        <v>226</v>
      </c>
      <c r="E1" s="32"/>
      <c r="F1" s="32"/>
    </row>
    <row r="2" spans="4:6" ht="12.75">
      <c r="D2" s="32" t="s">
        <v>4</v>
      </c>
      <c r="E2" s="32"/>
      <c r="F2" s="32"/>
    </row>
    <row r="3" spans="4:6" ht="12.75">
      <c r="D3" s="32" t="s">
        <v>9</v>
      </c>
      <c r="E3" s="32"/>
      <c r="F3" s="32"/>
    </row>
    <row r="4" spans="4:6" ht="12.75">
      <c r="D4" s="32" t="s">
        <v>10</v>
      </c>
      <c r="E4" s="32"/>
      <c r="F4" s="32"/>
    </row>
    <row r="5" spans="4:6" ht="12.75">
      <c r="D5" s="32" t="s">
        <v>0</v>
      </c>
      <c r="E5" s="32"/>
      <c r="F5" s="32"/>
    </row>
    <row r="6" spans="4:6" ht="12.75">
      <c r="D6" s="32" t="s">
        <v>228</v>
      </c>
      <c r="E6" s="32"/>
      <c r="F6" s="32"/>
    </row>
    <row r="8" spans="4:6" ht="12.75">
      <c r="D8" s="32" t="s">
        <v>97</v>
      </c>
      <c r="E8" s="32"/>
      <c r="F8" s="32"/>
    </row>
    <row r="9" spans="4:6" ht="12.75">
      <c r="D9" s="32" t="s">
        <v>4</v>
      </c>
      <c r="E9" s="32"/>
      <c r="F9" s="32"/>
    </row>
    <row r="10" spans="4:6" ht="12.75">
      <c r="D10" s="32" t="s">
        <v>9</v>
      </c>
      <c r="E10" s="32"/>
      <c r="F10" s="32"/>
    </row>
    <row r="11" spans="4:6" ht="12.75">
      <c r="D11" s="32" t="s">
        <v>10</v>
      </c>
      <c r="E11" s="32"/>
      <c r="F11" s="32"/>
    </row>
    <row r="12" spans="4:6" ht="12.75">
      <c r="D12" s="32" t="s">
        <v>0</v>
      </c>
      <c r="E12" s="32"/>
      <c r="F12" s="32"/>
    </row>
    <row r="13" spans="4:6" ht="12.75">
      <c r="D13" s="32" t="s">
        <v>214</v>
      </c>
      <c r="E13" s="32"/>
      <c r="F13" s="32"/>
    </row>
    <row r="16" spans="2:6" ht="52.5" customHeight="1">
      <c r="B16" s="181" t="s">
        <v>39</v>
      </c>
      <c r="C16" s="182"/>
      <c r="D16" s="182"/>
      <c r="E16" s="182"/>
      <c r="F16" s="182"/>
    </row>
    <row r="17" spans="2:6" ht="19.5" customHeight="1">
      <c r="B17" s="182" t="s">
        <v>185</v>
      </c>
      <c r="C17" s="182"/>
      <c r="D17" s="182"/>
      <c r="E17" s="182"/>
      <c r="F17" s="182"/>
    </row>
    <row r="18" ht="12.75" customHeight="1" thickBot="1">
      <c r="F18" s="2" t="s">
        <v>1</v>
      </c>
    </row>
    <row r="19" ht="13.5" hidden="1" thickBot="1"/>
    <row r="20" spans="1:8" s="3" customFormat="1" ht="50.25" customHeight="1" thickBot="1">
      <c r="A20" s="28" t="s">
        <v>5</v>
      </c>
      <c r="B20" s="29" t="s">
        <v>2</v>
      </c>
      <c r="C20" s="30" t="s">
        <v>8</v>
      </c>
      <c r="D20" s="30" t="s">
        <v>42</v>
      </c>
      <c r="E20" s="31" t="s">
        <v>7</v>
      </c>
      <c r="F20" s="30" t="s">
        <v>116</v>
      </c>
      <c r="G20" s="30" t="s">
        <v>96</v>
      </c>
      <c r="H20" s="30" t="s">
        <v>186</v>
      </c>
    </row>
    <row r="21" spans="1:8" s="3" customFormat="1" ht="27.75" customHeight="1" thickBot="1">
      <c r="A21" s="72"/>
      <c r="B21" s="73" t="s">
        <v>41</v>
      </c>
      <c r="C21" s="74"/>
      <c r="D21" s="74"/>
      <c r="E21" s="106"/>
      <c r="F21" s="124">
        <f>F22+F108</f>
        <v>18695.42925</v>
      </c>
      <c r="G21" s="75" t="e">
        <f>G22+G108</f>
        <v>#REF!</v>
      </c>
      <c r="H21" s="75">
        <f>H22+H108</f>
        <v>19868.44016</v>
      </c>
    </row>
    <row r="22" spans="1:8" s="3" customFormat="1" ht="26.25" customHeight="1" thickBot="1">
      <c r="A22" s="72"/>
      <c r="B22" s="76" t="s">
        <v>40</v>
      </c>
      <c r="C22" s="77"/>
      <c r="D22" s="77"/>
      <c r="E22" s="107"/>
      <c r="F22" s="125">
        <f>F23+F29+F41+F56+F62+F74+F82+F89</f>
        <v>6652.5</v>
      </c>
      <c r="G22" s="78" t="e">
        <f>G23+G29+G41+G56+G62+G74+G82+G89</f>
        <v>#REF!</v>
      </c>
      <c r="H22" s="78">
        <f>H23+H29+H41+H56+H62+H74+H82+H89</f>
        <v>0</v>
      </c>
    </row>
    <row r="23" spans="1:8" s="19" customFormat="1" ht="75" customHeight="1">
      <c r="A23" s="79" t="s">
        <v>6</v>
      </c>
      <c r="B23" s="80" t="s">
        <v>99</v>
      </c>
      <c r="C23" s="81" t="s">
        <v>118</v>
      </c>
      <c r="D23" s="82" t="s">
        <v>3</v>
      </c>
      <c r="E23" s="108" t="s">
        <v>3</v>
      </c>
      <c r="F23" s="126">
        <f>F24</f>
        <v>200</v>
      </c>
      <c r="G23" s="83">
        <f aca="true" t="shared" si="0" ref="G23:H27">G24</f>
        <v>140</v>
      </c>
      <c r="H23" s="83">
        <f t="shared" si="0"/>
        <v>0</v>
      </c>
    </row>
    <row r="24" spans="1:8" s="16" customFormat="1" ht="96" customHeight="1">
      <c r="A24" s="40"/>
      <c r="B24" s="12" t="s">
        <v>100</v>
      </c>
      <c r="C24" s="13" t="s">
        <v>119</v>
      </c>
      <c r="D24" s="14"/>
      <c r="E24" s="109"/>
      <c r="F24" s="127">
        <f>F26</f>
        <v>200</v>
      </c>
      <c r="G24" s="65">
        <f>G26</f>
        <v>140</v>
      </c>
      <c r="H24" s="65">
        <f>H26</f>
        <v>0</v>
      </c>
    </row>
    <row r="25" spans="1:8" ht="58.5" customHeight="1">
      <c r="A25" s="41"/>
      <c r="B25" s="38" t="s">
        <v>150</v>
      </c>
      <c r="C25" s="1" t="s">
        <v>151</v>
      </c>
      <c r="D25" s="5"/>
      <c r="E25" s="110"/>
      <c r="F25" s="128">
        <f>F26</f>
        <v>200</v>
      </c>
      <c r="G25" s="128">
        <f>G26</f>
        <v>140</v>
      </c>
      <c r="H25" s="128">
        <f>H26</f>
        <v>0</v>
      </c>
    </row>
    <row r="26" spans="1:8" ht="30" customHeight="1">
      <c r="A26" s="41"/>
      <c r="B26" s="4" t="s">
        <v>198</v>
      </c>
      <c r="C26" s="1" t="s">
        <v>120</v>
      </c>
      <c r="D26" s="5"/>
      <c r="E26" s="110"/>
      <c r="F26" s="128">
        <f>F27</f>
        <v>200</v>
      </c>
      <c r="G26" s="66">
        <f t="shared" si="0"/>
        <v>140</v>
      </c>
      <c r="H26" s="66">
        <f t="shared" si="0"/>
        <v>0</v>
      </c>
    </row>
    <row r="27" spans="1:8" ht="26.25" customHeight="1">
      <c r="A27" s="42"/>
      <c r="B27" s="4" t="s">
        <v>18</v>
      </c>
      <c r="C27" s="1" t="s">
        <v>120</v>
      </c>
      <c r="D27" s="8" t="s">
        <v>19</v>
      </c>
      <c r="E27" s="111" t="s">
        <v>3</v>
      </c>
      <c r="F27" s="128">
        <f>F28</f>
        <v>200</v>
      </c>
      <c r="G27" s="66">
        <f t="shared" si="0"/>
        <v>140</v>
      </c>
      <c r="H27" s="66">
        <f t="shared" si="0"/>
        <v>0</v>
      </c>
    </row>
    <row r="28" spans="1:8" ht="28.5" customHeight="1" thickBot="1">
      <c r="A28" s="43"/>
      <c r="B28" s="44" t="s">
        <v>20</v>
      </c>
      <c r="C28" s="1" t="s">
        <v>120</v>
      </c>
      <c r="D28" s="46" t="s">
        <v>19</v>
      </c>
      <c r="E28" s="112" t="s">
        <v>21</v>
      </c>
      <c r="F28" s="129">
        <v>200</v>
      </c>
      <c r="G28" s="67">
        <v>140</v>
      </c>
      <c r="H28" s="67">
        <v>0</v>
      </c>
    </row>
    <row r="29" spans="1:8" s="19" customFormat="1" ht="41.25">
      <c r="A29" s="79" t="s">
        <v>15</v>
      </c>
      <c r="B29" s="80" t="s">
        <v>101</v>
      </c>
      <c r="C29" s="84" t="s">
        <v>121</v>
      </c>
      <c r="D29" s="85"/>
      <c r="E29" s="113"/>
      <c r="F29" s="126">
        <f>F36+F30</f>
        <v>100</v>
      </c>
      <c r="G29" s="83">
        <f>G36+G30</f>
        <v>150</v>
      </c>
      <c r="H29" s="83">
        <f>H36+H30</f>
        <v>0</v>
      </c>
    </row>
    <row r="30" spans="1:8" s="16" customFormat="1" ht="52.5">
      <c r="A30" s="40"/>
      <c r="B30" s="12" t="s">
        <v>102</v>
      </c>
      <c r="C30" s="21" t="s">
        <v>122</v>
      </c>
      <c r="D30" s="21"/>
      <c r="E30" s="114"/>
      <c r="F30" s="127">
        <f>F32</f>
        <v>50</v>
      </c>
      <c r="G30" s="65">
        <f>G32</f>
        <v>50</v>
      </c>
      <c r="H30" s="65">
        <f>H32</f>
        <v>0</v>
      </c>
    </row>
    <row r="31" spans="1:8" ht="26.25">
      <c r="A31" s="41"/>
      <c r="B31" s="36" t="s">
        <v>152</v>
      </c>
      <c r="C31" s="22" t="s">
        <v>153</v>
      </c>
      <c r="D31" s="8"/>
      <c r="E31" s="115"/>
      <c r="F31" s="128">
        <f>F32</f>
        <v>50</v>
      </c>
      <c r="G31" s="128">
        <f>G32</f>
        <v>50</v>
      </c>
      <c r="H31" s="128">
        <f>H32</f>
        <v>0</v>
      </c>
    </row>
    <row r="32" spans="1:8" ht="12.75">
      <c r="A32" s="41"/>
      <c r="B32" s="4" t="s">
        <v>199</v>
      </c>
      <c r="C32" s="22" t="s">
        <v>123</v>
      </c>
      <c r="D32" s="8"/>
      <c r="E32" s="115"/>
      <c r="F32" s="128">
        <f>F33</f>
        <v>50</v>
      </c>
      <c r="G32" s="66">
        <f aca="true" t="shared" si="1" ref="G32:H34">G33</f>
        <v>50</v>
      </c>
      <c r="H32" s="66">
        <f t="shared" si="1"/>
        <v>0</v>
      </c>
    </row>
    <row r="33" spans="1:8" ht="12.75">
      <c r="A33" s="41"/>
      <c r="B33" s="4" t="s">
        <v>25</v>
      </c>
      <c r="C33" s="22" t="s">
        <v>123</v>
      </c>
      <c r="D33" s="8"/>
      <c r="E33" s="115"/>
      <c r="F33" s="128">
        <f>F34</f>
        <v>50</v>
      </c>
      <c r="G33" s="66">
        <f t="shared" si="1"/>
        <v>50</v>
      </c>
      <c r="H33" s="66">
        <f t="shared" si="1"/>
        <v>0</v>
      </c>
    </row>
    <row r="34" spans="1:8" ht="12.75">
      <c r="A34" s="41"/>
      <c r="B34" s="4" t="s">
        <v>26</v>
      </c>
      <c r="C34" s="22" t="s">
        <v>123</v>
      </c>
      <c r="D34" s="8" t="s">
        <v>27</v>
      </c>
      <c r="E34" s="115"/>
      <c r="F34" s="128">
        <f>F35</f>
        <v>50</v>
      </c>
      <c r="G34" s="66">
        <f t="shared" si="1"/>
        <v>50</v>
      </c>
      <c r="H34" s="66">
        <f t="shared" si="1"/>
        <v>0</v>
      </c>
    </row>
    <row r="35" spans="1:8" ht="26.25">
      <c r="A35" s="41"/>
      <c r="B35" s="4" t="s">
        <v>20</v>
      </c>
      <c r="C35" s="22" t="s">
        <v>123</v>
      </c>
      <c r="D35" s="8" t="s">
        <v>27</v>
      </c>
      <c r="E35" s="115" t="s">
        <v>21</v>
      </c>
      <c r="F35" s="128">
        <v>50</v>
      </c>
      <c r="G35" s="66">
        <v>50</v>
      </c>
      <c r="H35" s="66">
        <v>0</v>
      </c>
    </row>
    <row r="36" spans="1:8" s="16" customFormat="1" ht="39">
      <c r="A36" s="40"/>
      <c r="B36" s="12" t="s">
        <v>22</v>
      </c>
      <c r="C36" s="21" t="s">
        <v>124</v>
      </c>
      <c r="D36" s="21"/>
      <c r="E36" s="114"/>
      <c r="F36" s="127">
        <f>F38</f>
        <v>50</v>
      </c>
      <c r="G36" s="65">
        <f>G38</f>
        <v>100</v>
      </c>
      <c r="H36" s="65">
        <f>H38</f>
        <v>0</v>
      </c>
    </row>
    <row r="37" spans="1:8" ht="12.75">
      <c r="A37" s="41"/>
      <c r="B37" s="27" t="s">
        <v>154</v>
      </c>
      <c r="C37" s="22" t="s">
        <v>155</v>
      </c>
      <c r="D37" s="8"/>
      <c r="E37" s="115"/>
      <c r="F37" s="128">
        <f aca="true" t="shared" si="2" ref="F37:H39">F38</f>
        <v>50</v>
      </c>
      <c r="G37" s="128">
        <f t="shared" si="2"/>
        <v>100</v>
      </c>
      <c r="H37" s="128">
        <f t="shared" si="2"/>
        <v>0</v>
      </c>
    </row>
    <row r="38" spans="1:8" ht="12.75">
      <c r="A38" s="41"/>
      <c r="B38" s="4" t="s">
        <v>209</v>
      </c>
      <c r="C38" s="22" t="s">
        <v>125</v>
      </c>
      <c r="D38" s="8"/>
      <c r="E38" s="115"/>
      <c r="F38" s="128">
        <f t="shared" si="2"/>
        <v>50</v>
      </c>
      <c r="G38" s="66">
        <f t="shared" si="2"/>
        <v>100</v>
      </c>
      <c r="H38" s="66">
        <f t="shared" si="2"/>
        <v>0</v>
      </c>
    </row>
    <row r="39" spans="1:8" ht="12.75">
      <c r="A39" s="41"/>
      <c r="B39" s="4" t="s">
        <v>23</v>
      </c>
      <c r="C39" s="22" t="s">
        <v>125</v>
      </c>
      <c r="D39" s="8" t="s">
        <v>24</v>
      </c>
      <c r="E39" s="115"/>
      <c r="F39" s="128">
        <f t="shared" si="2"/>
        <v>50</v>
      </c>
      <c r="G39" s="66">
        <f t="shared" si="2"/>
        <v>100</v>
      </c>
      <c r="H39" s="66">
        <f t="shared" si="2"/>
        <v>0</v>
      </c>
    </row>
    <row r="40" spans="1:8" ht="27" thickBot="1">
      <c r="A40" s="47"/>
      <c r="B40" s="44" t="s">
        <v>20</v>
      </c>
      <c r="C40" s="22" t="s">
        <v>125</v>
      </c>
      <c r="D40" s="46" t="s">
        <v>24</v>
      </c>
      <c r="E40" s="112" t="s">
        <v>21</v>
      </c>
      <c r="F40" s="129">
        <v>50</v>
      </c>
      <c r="G40" s="67">
        <v>100</v>
      </c>
      <c r="H40" s="67">
        <v>0</v>
      </c>
    </row>
    <row r="41" spans="1:8" ht="41.25">
      <c r="A41" s="79" t="s">
        <v>13</v>
      </c>
      <c r="B41" s="80" t="s">
        <v>103</v>
      </c>
      <c r="C41" s="84" t="s">
        <v>126</v>
      </c>
      <c r="D41" s="85"/>
      <c r="E41" s="113"/>
      <c r="F41" s="126">
        <f>F42+F51</f>
        <v>640</v>
      </c>
      <c r="G41" s="83">
        <f>G42+G51</f>
        <v>330</v>
      </c>
      <c r="H41" s="83">
        <f>H42+H51</f>
        <v>0</v>
      </c>
    </row>
    <row r="42" spans="1:8" s="16" customFormat="1" ht="92.25">
      <c r="A42" s="40"/>
      <c r="B42" s="12" t="s">
        <v>104</v>
      </c>
      <c r="C42" s="21" t="s">
        <v>127</v>
      </c>
      <c r="D42" s="21"/>
      <c r="E42" s="114"/>
      <c r="F42" s="127">
        <f>F44+F48</f>
        <v>600</v>
      </c>
      <c r="G42" s="65">
        <f>G44+G48</f>
        <v>250</v>
      </c>
      <c r="H42" s="65">
        <f>H44+H48</f>
        <v>0</v>
      </c>
    </row>
    <row r="43" spans="1:8" ht="39">
      <c r="A43" s="41"/>
      <c r="B43" s="27" t="s">
        <v>156</v>
      </c>
      <c r="C43" s="22" t="s">
        <v>157</v>
      </c>
      <c r="D43" s="8"/>
      <c r="E43" s="115"/>
      <c r="F43" s="128">
        <f>F44</f>
        <v>300</v>
      </c>
      <c r="G43" s="128">
        <f>G44</f>
        <v>150</v>
      </c>
      <c r="H43" s="128">
        <f>H44</f>
        <v>0</v>
      </c>
    </row>
    <row r="44" spans="1:8" ht="26.25">
      <c r="A44" s="41"/>
      <c r="B44" s="4" t="s">
        <v>200</v>
      </c>
      <c r="C44" s="22" t="s">
        <v>128</v>
      </c>
      <c r="D44" s="8"/>
      <c r="E44" s="115"/>
      <c r="F44" s="128">
        <f aca="true" t="shared" si="3" ref="F44:H45">F45</f>
        <v>300</v>
      </c>
      <c r="G44" s="66">
        <f t="shared" si="3"/>
        <v>150</v>
      </c>
      <c r="H44" s="66">
        <f t="shared" si="3"/>
        <v>0</v>
      </c>
    </row>
    <row r="45" spans="1:8" ht="26.25">
      <c r="A45" s="41"/>
      <c r="B45" s="4" t="s">
        <v>28</v>
      </c>
      <c r="C45" s="22" t="s">
        <v>128</v>
      </c>
      <c r="D45" s="8" t="s">
        <v>12</v>
      </c>
      <c r="E45" s="115"/>
      <c r="F45" s="128">
        <f t="shared" si="3"/>
        <v>300</v>
      </c>
      <c r="G45" s="66">
        <f t="shared" si="3"/>
        <v>150</v>
      </c>
      <c r="H45" s="66">
        <f t="shared" si="3"/>
        <v>0</v>
      </c>
    </row>
    <row r="46" spans="1:8" ht="26.25">
      <c r="A46" s="41"/>
      <c r="B46" s="4" t="s">
        <v>20</v>
      </c>
      <c r="C46" s="22" t="s">
        <v>128</v>
      </c>
      <c r="D46" s="8" t="s">
        <v>12</v>
      </c>
      <c r="E46" s="115" t="s">
        <v>21</v>
      </c>
      <c r="F46" s="128">
        <v>300</v>
      </c>
      <c r="G46" s="66">
        <v>150</v>
      </c>
      <c r="H46" s="66">
        <v>0</v>
      </c>
    </row>
    <row r="47" spans="1:8" ht="12.75">
      <c r="A47" s="41"/>
      <c r="B47" s="27" t="s">
        <v>158</v>
      </c>
      <c r="C47" s="22" t="s">
        <v>159</v>
      </c>
      <c r="D47" s="8"/>
      <c r="E47" s="115"/>
      <c r="F47" s="128">
        <f>F48</f>
        <v>300</v>
      </c>
      <c r="G47" s="128">
        <f>G48</f>
        <v>100</v>
      </c>
      <c r="H47" s="128">
        <f>H48</f>
        <v>0</v>
      </c>
    </row>
    <row r="48" spans="1:8" ht="12.75">
      <c r="A48" s="42"/>
      <c r="B48" s="4" t="s">
        <v>210</v>
      </c>
      <c r="C48" s="22" t="s">
        <v>129</v>
      </c>
      <c r="D48" s="8"/>
      <c r="E48" s="115"/>
      <c r="F48" s="128">
        <f aca="true" t="shared" si="4" ref="F48:H49">F49</f>
        <v>300</v>
      </c>
      <c r="G48" s="66">
        <f t="shared" si="4"/>
        <v>100</v>
      </c>
      <c r="H48" s="66">
        <f t="shared" si="4"/>
        <v>0</v>
      </c>
    </row>
    <row r="49" spans="1:8" ht="26.25">
      <c r="A49" s="41"/>
      <c r="B49" s="4" t="s">
        <v>28</v>
      </c>
      <c r="C49" s="22" t="s">
        <v>129</v>
      </c>
      <c r="D49" s="8" t="s">
        <v>12</v>
      </c>
      <c r="E49" s="115"/>
      <c r="F49" s="128">
        <f t="shared" si="4"/>
        <v>300</v>
      </c>
      <c r="G49" s="66">
        <f t="shared" si="4"/>
        <v>100</v>
      </c>
      <c r="H49" s="66">
        <f t="shared" si="4"/>
        <v>0</v>
      </c>
    </row>
    <row r="50" spans="1:8" ht="26.25">
      <c r="A50" s="41"/>
      <c r="B50" s="4" t="s">
        <v>20</v>
      </c>
      <c r="C50" s="22" t="s">
        <v>129</v>
      </c>
      <c r="D50" s="8" t="s">
        <v>12</v>
      </c>
      <c r="E50" s="115" t="s">
        <v>21</v>
      </c>
      <c r="F50" s="128">
        <v>300</v>
      </c>
      <c r="G50" s="66">
        <v>100</v>
      </c>
      <c r="H50" s="66">
        <v>0</v>
      </c>
    </row>
    <row r="51" spans="1:8" s="16" customFormat="1" ht="52.5">
      <c r="A51" s="40"/>
      <c r="B51" s="12" t="s">
        <v>105</v>
      </c>
      <c r="C51" s="21" t="s">
        <v>130</v>
      </c>
      <c r="D51" s="21"/>
      <c r="E51" s="114"/>
      <c r="F51" s="127">
        <f>F53</f>
        <v>40</v>
      </c>
      <c r="G51" s="65">
        <f>G53</f>
        <v>80</v>
      </c>
      <c r="H51" s="65">
        <f>H53</f>
        <v>0</v>
      </c>
    </row>
    <row r="52" spans="1:8" ht="52.5">
      <c r="A52" s="41"/>
      <c r="B52" s="27" t="s">
        <v>160</v>
      </c>
      <c r="C52" s="22" t="s">
        <v>161</v>
      </c>
      <c r="D52" s="8"/>
      <c r="E52" s="115"/>
      <c r="F52" s="128">
        <f aca="true" t="shared" si="5" ref="F52:H54">F53</f>
        <v>40</v>
      </c>
      <c r="G52" s="128">
        <f t="shared" si="5"/>
        <v>80</v>
      </c>
      <c r="H52" s="128">
        <f t="shared" si="5"/>
        <v>0</v>
      </c>
    </row>
    <row r="53" spans="1:8" ht="52.5">
      <c r="A53" s="41"/>
      <c r="B53" s="4" t="s">
        <v>202</v>
      </c>
      <c r="C53" s="22" t="s">
        <v>131</v>
      </c>
      <c r="D53" s="8"/>
      <c r="E53" s="115"/>
      <c r="F53" s="128">
        <f t="shared" si="5"/>
        <v>40</v>
      </c>
      <c r="G53" s="66">
        <f t="shared" si="5"/>
        <v>80</v>
      </c>
      <c r="H53" s="66">
        <f t="shared" si="5"/>
        <v>0</v>
      </c>
    </row>
    <row r="54" spans="1:8" ht="26.25">
      <c r="A54" s="41"/>
      <c r="B54" s="4" t="s">
        <v>28</v>
      </c>
      <c r="C54" s="22" t="s">
        <v>131</v>
      </c>
      <c r="D54" s="8" t="s">
        <v>12</v>
      </c>
      <c r="E54" s="115"/>
      <c r="F54" s="128">
        <f t="shared" si="5"/>
        <v>40</v>
      </c>
      <c r="G54" s="66">
        <f t="shared" si="5"/>
        <v>80</v>
      </c>
      <c r="H54" s="66">
        <f t="shared" si="5"/>
        <v>0</v>
      </c>
    </row>
    <row r="55" spans="1:8" ht="27" thickBot="1">
      <c r="A55" s="47"/>
      <c r="B55" s="44" t="s">
        <v>20</v>
      </c>
      <c r="C55" s="22" t="s">
        <v>131</v>
      </c>
      <c r="D55" s="46" t="s">
        <v>12</v>
      </c>
      <c r="E55" s="112" t="s">
        <v>21</v>
      </c>
      <c r="F55" s="129">
        <v>40</v>
      </c>
      <c r="G55" s="67">
        <v>80</v>
      </c>
      <c r="H55" s="67">
        <v>0</v>
      </c>
    </row>
    <row r="56" spans="1:8" s="25" customFormat="1" ht="41.25">
      <c r="A56" s="79">
        <v>4</v>
      </c>
      <c r="B56" s="80" t="s">
        <v>106</v>
      </c>
      <c r="C56" s="84" t="s">
        <v>132</v>
      </c>
      <c r="D56" s="84"/>
      <c r="E56" s="116"/>
      <c r="F56" s="126">
        <f>F57</f>
        <v>1912.5</v>
      </c>
      <c r="G56" s="83" t="e">
        <f>G57+#REF!</f>
        <v>#REF!</v>
      </c>
      <c r="H56" s="83">
        <f>H57</f>
        <v>0</v>
      </c>
    </row>
    <row r="57" spans="1:8" s="16" customFormat="1" ht="66">
      <c r="A57" s="49"/>
      <c r="B57" s="12" t="s">
        <v>107</v>
      </c>
      <c r="C57" s="1" t="s">
        <v>133</v>
      </c>
      <c r="D57" s="21"/>
      <c r="E57" s="114"/>
      <c r="F57" s="127">
        <f>F59</f>
        <v>1912.5</v>
      </c>
      <c r="G57" s="65" t="e">
        <f>G59+#REF!</f>
        <v>#REF!</v>
      </c>
      <c r="H57" s="65">
        <f>H59</f>
        <v>0</v>
      </c>
    </row>
    <row r="58" spans="1:8" ht="78.75">
      <c r="A58" s="41"/>
      <c r="B58" s="36" t="s">
        <v>162</v>
      </c>
      <c r="C58" s="1" t="s">
        <v>163</v>
      </c>
      <c r="D58" s="8"/>
      <c r="E58" s="115"/>
      <c r="F58" s="128">
        <f aca="true" t="shared" si="6" ref="F58:H60">F59</f>
        <v>1912.5</v>
      </c>
      <c r="G58" s="128">
        <f t="shared" si="6"/>
        <v>1994.9</v>
      </c>
      <c r="H58" s="128">
        <f t="shared" si="6"/>
        <v>0</v>
      </c>
    </row>
    <row r="59" spans="1:8" ht="52.5">
      <c r="A59" s="41"/>
      <c r="B59" s="4" t="s">
        <v>211</v>
      </c>
      <c r="C59" s="1" t="s">
        <v>134</v>
      </c>
      <c r="D59" s="8"/>
      <c r="E59" s="115"/>
      <c r="F59" s="128">
        <f t="shared" si="6"/>
        <v>1912.5</v>
      </c>
      <c r="G59" s="66">
        <f t="shared" si="6"/>
        <v>1994.9</v>
      </c>
      <c r="H59" s="66">
        <f t="shared" si="6"/>
        <v>0</v>
      </c>
    </row>
    <row r="60" spans="1:8" ht="12.75">
      <c r="A60" s="41"/>
      <c r="B60" s="4" t="s">
        <v>16</v>
      </c>
      <c r="C60" s="1" t="s">
        <v>134</v>
      </c>
      <c r="D60" s="8" t="s">
        <v>17</v>
      </c>
      <c r="E60" s="115"/>
      <c r="F60" s="128">
        <f t="shared" si="6"/>
        <v>1912.5</v>
      </c>
      <c r="G60" s="66">
        <f t="shared" si="6"/>
        <v>1994.9</v>
      </c>
      <c r="H60" s="66">
        <f t="shared" si="6"/>
        <v>0</v>
      </c>
    </row>
    <row r="61" spans="1:8" ht="27" thickBot="1">
      <c r="A61" s="41"/>
      <c r="B61" s="4" t="s">
        <v>20</v>
      </c>
      <c r="C61" s="1" t="s">
        <v>134</v>
      </c>
      <c r="D61" s="8" t="s">
        <v>17</v>
      </c>
      <c r="E61" s="115" t="s">
        <v>21</v>
      </c>
      <c r="F61" s="128">
        <v>1912.5</v>
      </c>
      <c r="G61" s="66">
        <v>1994.9</v>
      </c>
      <c r="H61" s="66">
        <v>0</v>
      </c>
    </row>
    <row r="62" spans="1:8" s="25" customFormat="1" ht="41.25">
      <c r="A62" s="79">
        <v>5</v>
      </c>
      <c r="B62" s="80" t="s">
        <v>108</v>
      </c>
      <c r="C62" s="86" t="s">
        <v>135</v>
      </c>
      <c r="D62" s="84"/>
      <c r="E62" s="116"/>
      <c r="F62" s="126">
        <f>F64+F68+F71</f>
        <v>1000</v>
      </c>
      <c r="G62" s="83">
        <f>G64+G68+G71</f>
        <v>6250</v>
      </c>
      <c r="H62" s="83">
        <f>H64+H68+H71</f>
        <v>0</v>
      </c>
    </row>
    <row r="63" spans="1:8" ht="12.75">
      <c r="A63" s="145"/>
      <c r="B63" s="151" t="s">
        <v>164</v>
      </c>
      <c r="C63" s="150" t="s">
        <v>165</v>
      </c>
      <c r="D63" s="148"/>
      <c r="E63" s="161"/>
      <c r="F63" s="162">
        <f>F64+F68</f>
        <v>1000</v>
      </c>
      <c r="G63" s="162">
        <f>G64+G68</f>
        <v>6250</v>
      </c>
      <c r="H63" s="162">
        <f>H64+H68</f>
        <v>0</v>
      </c>
    </row>
    <row r="64" spans="1:8" ht="39">
      <c r="A64" s="41"/>
      <c r="B64" s="4" t="s">
        <v>204</v>
      </c>
      <c r="C64" s="22" t="s">
        <v>136</v>
      </c>
      <c r="D64" s="8"/>
      <c r="E64" s="115"/>
      <c r="F64" s="128">
        <f>F65</f>
        <v>1000</v>
      </c>
      <c r="G64" s="66">
        <f>G65</f>
        <v>3700</v>
      </c>
      <c r="H64" s="66">
        <f>H65</f>
        <v>0</v>
      </c>
    </row>
    <row r="65" spans="1:8" ht="12.75">
      <c r="A65" s="41"/>
      <c r="B65" s="4" t="s">
        <v>29</v>
      </c>
      <c r="C65" s="22" t="s">
        <v>136</v>
      </c>
      <c r="D65" s="8" t="s">
        <v>14</v>
      </c>
      <c r="E65" s="115"/>
      <c r="F65" s="128">
        <f>F66+F67</f>
        <v>1000</v>
      </c>
      <c r="G65" s="66">
        <f>G66+G67</f>
        <v>3700</v>
      </c>
      <c r="H65" s="66">
        <f>H66+H67</f>
        <v>0</v>
      </c>
    </row>
    <row r="66" spans="1:8" ht="26.25">
      <c r="A66" s="41"/>
      <c r="B66" s="27" t="s">
        <v>30</v>
      </c>
      <c r="C66" s="22" t="s">
        <v>136</v>
      </c>
      <c r="D66" s="8" t="s">
        <v>14</v>
      </c>
      <c r="E66" s="115" t="s">
        <v>21</v>
      </c>
      <c r="F66" s="128">
        <v>500</v>
      </c>
      <c r="G66" s="66">
        <v>2700</v>
      </c>
      <c r="H66" s="66">
        <v>0</v>
      </c>
    </row>
    <row r="67" spans="1:8" ht="13.5" thickBot="1">
      <c r="A67" s="41"/>
      <c r="B67" s="27" t="s">
        <v>31</v>
      </c>
      <c r="C67" s="22" t="s">
        <v>136</v>
      </c>
      <c r="D67" s="8" t="s">
        <v>14</v>
      </c>
      <c r="E67" s="115" t="s">
        <v>32</v>
      </c>
      <c r="F67" s="128">
        <v>500</v>
      </c>
      <c r="G67" s="66">
        <v>1000</v>
      </c>
      <c r="H67" s="66">
        <v>0</v>
      </c>
    </row>
    <row r="68" spans="1:8" ht="52.5" hidden="1">
      <c r="A68" s="41"/>
      <c r="B68" s="4" t="s">
        <v>109</v>
      </c>
      <c r="C68" s="22" t="s">
        <v>137</v>
      </c>
      <c r="D68" s="8"/>
      <c r="E68" s="115"/>
      <c r="F68" s="128">
        <f aca="true" t="shared" si="7" ref="F68:H69">F69</f>
        <v>0</v>
      </c>
      <c r="G68" s="66">
        <f t="shared" si="7"/>
        <v>2550</v>
      </c>
      <c r="H68" s="66">
        <f t="shared" si="7"/>
        <v>0</v>
      </c>
    </row>
    <row r="69" spans="1:8" ht="12.75" hidden="1">
      <c r="A69" s="41"/>
      <c r="B69" s="4" t="s">
        <v>29</v>
      </c>
      <c r="C69" s="22" t="s">
        <v>137</v>
      </c>
      <c r="D69" s="8" t="s">
        <v>14</v>
      </c>
      <c r="E69" s="115"/>
      <c r="F69" s="128">
        <f t="shared" si="7"/>
        <v>0</v>
      </c>
      <c r="G69" s="66">
        <f t="shared" si="7"/>
        <v>2550</v>
      </c>
      <c r="H69" s="66">
        <f t="shared" si="7"/>
        <v>0</v>
      </c>
    </row>
    <row r="70" spans="1:8" ht="27" hidden="1" thickBot="1">
      <c r="A70" s="41"/>
      <c r="B70" s="27" t="s">
        <v>30</v>
      </c>
      <c r="C70" s="22" t="s">
        <v>137</v>
      </c>
      <c r="D70" s="8" t="s">
        <v>14</v>
      </c>
      <c r="E70" s="115" t="s">
        <v>21</v>
      </c>
      <c r="F70" s="128">
        <v>0</v>
      </c>
      <c r="G70" s="66">
        <v>2550</v>
      </c>
      <c r="H70" s="66">
        <v>0</v>
      </c>
    </row>
    <row r="71" spans="1:8" ht="52.5" hidden="1">
      <c r="A71" s="41"/>
      <c r="B71" s="4" t="s">
        <v>33</v>
      </c>
      <c r="C71" s="22" t="s">
        <v>34</v>
      </c>
      <c r="D71" s="8"/>
      <c r="E71" s="115"/>
      <c r="F71" s="128">
        <f aca="true" t="shared" si="8" ref="F71:H72">F72</f>
        <v>0</v>
      </c>
      <c r="G71" s="66">
        <f t="shared" si="8"/>
        <v>0</v>
      </c>
      <c r="H71" s="66">
        <f t="shared" si="8"/>
        <v>0</v>
      </c>
    </row>
    <row r="72" spans="1:8" ht="12.75" hidden="1">
      <c r="A72" s="41"/>
      <c r="B72" s="4" t="s">
        <v>29</v>
      </c>
      <c r="C72" s="22" t="s">
        <v>34</v>
      </c>
      <c r="D72" s="8" t="s">
        <v>14</v>
      </c>
      <c r="E72" s="115"/>
      <c r="F72" s="128">
        <f t="shared" si="8"/>
        <v>0</v>
      </c>
      <c r="G72" s="66">
        <f t="shared" si="8"/>
        <v>0</v>
      </c>
      <c r="H72" s="66">
        <f t="shared" si="8"/>
        <v>0</v>
      </c>
    </row>
    <row r="73" spans="1:8" ht="13.5" hidden="1" thickBot="1">
      <c r="A73" s="47"/>
      <c r="B73" s="44" t="s">
        <v>35</v>
      </c>
      <c r="C73" s="48" t="s">
        <v>34</v>
      </c>
      <c r="D73" s="46" t="s">
        <v>14</v>
      </c>
      <c r="E73" s="112" t="s">
        <v>36</v>
      </c>
      <c r="F73" s="129">
        <v>0</v>
      </c>
      <c r="G73" s="67"/>
      <c r="H73" s="67">
        <v>0</v>
      </c>
    </row>
    <row r="74" spans="1:8" s="25" customFormat="1" ht="41.25">
      <c r="A74" s="79">
        <v>6</v>
      </c>
      <c r="B74" s="80" t="s">
        <v>110</v>
      </c>
      <c r="C74" s="84" t="s">
        <v>138</v>
      </c>
      <c r="D74" s="84"/>
      <c r="E74" s="116"/>
      <c r="F74" s="126">
        <f>F76+F79</f>
        <v>1100</v>
      </c>
      <c r="G74" s="83">
        <f>G76+G79</f>
        <v>470</v>
      </c>
      <c r="H74" s="83">
        <f>H76+H79</f>
        <v>0</v>
      </c>
    </row>
    <row r="75" spans="1:8" ht="52.5">
      <c r="A75" s="145"/>
      <c r="B75" s="27" t="s">
        <v>166</v>
      </c>
      <c r="C75" s="150" t="s">
        <v>177</v>
      </c>
      <c r="D75" s="148"/>
      <c r="E75" s="161"/>
      <c r="F75" s="162">
        <f>F76+F79</f>
        <v>1100</v>
      </c>
      <c r="G75" s="162">
        <f>G76+G79</f>
        <v>470</v>
      </c>
      <c r="H75" s="162">
        <f>H76+H79</f>
        <v>0</v>
      </c>
    </row>
    <row r="76" spans="1:8" ht="39">
      <c r="A76" s="41"/>
      <c r="B76" s="27" t="s">
        <v>205</v>
      </c>
      <c r="C76" s="22" t="s">
        <v>139</v>
      </c>
      <c r="D76" s="8"/>
      <c r="E76" s="115"/>
      <c r="F76" s="128">
        <f aca="true" t="shared" si="9" ref="F76:H77">F77</f>
        <v>500</v>
      </c>
      <c r="G76" s="66">
        <f t="shared" si="9"/>
        <v>270</v>
      </c>
      <c r="H76" s="66">
        <f t="shared" si="9"/>
        <v>0</v>
      </c>
    </row>
    <row r="77" spans="1:8" ht="12.75">
      <c r="A77" s="41"/>
      <c r="B77" s="4" t="s">
        <v>37</v>
      </c>
      <c r="C77" s="22" t="s">
        <v>139</v>
      </c>
      <c r="D77" s="8" t="s">
        <v>38</v>
      </c>
      <c r="E77" s="115"/>
      <c r="F77" s="128">
        <f t="shared" si="9"/>
        <v>500</v>
      </c>
      <c r="G77" s="66">
        <f t="shared" si="9"/>
        <v>270</v>
      </c>
      <c r="H77" s="66">
        <f t="shared" si="9"/>
        <v>0</v>
      </c>
    </row>
    <row r="78" spans="1:8" ht="26.25">
      <c r="A78" s="41"/>
      <c r="B78" s="27" t="s">
        <v>30</v>
      </c>
      <c r="C78" s="22" t="s">
        <v>139</v>
      </c>
      <c r="D78" s="8" t="s">
        <v>38</v>
      </c>
      <c r="E78" s="115" t="s">
        <v>21</v>
      </c>
      <c r="F78" s="128">
        <v>500</v>
      </c>
      <c r="G78" s="66">
        <v>270</v>
      </c>
      <c r="H78" s="66">
        <v>0</v>
      </c>
    </row>
    <row r="79" spans="1:8" ht="12.75">
      <c r="A79" s="41"/>
      <c r="B79" s="4" t="s">
        <v>206</v>
      </c>
      <c r="C79" s="1" t="s">
        <v>140</v>
      </c>
      <c r="D79" s="8"/>
      <c r="E79" s="115"/>
      <c r="F79" s="128">
        <f aca="true" t="shared" si="10" ref="F79:H80">F80</f>
        <v>600</v>
      </c>
      <c r="G79" s="66">
        <f t="shared" si="10"/>
        <v>200</v>
      </c>
      <c r="H79" s="66">
        <f t="shared" si="10"/>
        <v>0</v>
      </c>
    </row>
    <row r="80" spans="1:8" ht="12.75">
      <c r="A80" s="41"/>
      <c r="B80" s="4" t="s">
        <v>37</v>
      </c>
      <c r="C80" s="1" t="s">
        <v>140</v>
      </c>
      <c r="D80" s="8" t="s">
        <v>38</v>
      </c>
      <c r="E80" s="115"/>
      <c r="F80" s="128">
        <f t="shared" si="10"/>
        <v>600</v>
      </c>
      <c r="G80" s="66">
        <f t="shared" si="10"/>
        <v>200</v>
      </c>
      <c r="H80" s="66">
        <f t="shared" si="10"/>
        <v>0</v>
      </c>
    </row>
    <row r="81" spans="1:8" ht="27" thickBot="1">
      <c r="A81" s="47"/>
      <c r="B81" s="50" t="s">
        <v>30</v>
      </c>
      <c r="C81" s="1" t="s">
        <v>140</v>
      </c>
      <c r="D81" s="46" t="s">
        <v>38</v>
      </c>
      <c r="E81" s="112" t="s">
        <v>21</v>
      </c>
      <c r="F81" s="129">
        <v>600</v>
      </c>
      <c r="G81" s="67">
        <v>200</v>
      </c>
      <c r="H81" s="67">
        <v>0</v>
      </c>
    </row>
    <row r="82" spans="1:8" s="25" customFormat="1" ht="54.75">
      <c r="A82" s="79">
        <v>7</v>
      </c>
      <c r="B82" s="80" t="s">
        <v>111</v>
      </c>
      <c r="C82" s="84" t="s">
        <v>141</v>
      </c>
      <c r="D82" s="84"/>
      <c r="E82" s="116"/>
      <c r="F82" s="126">
        <f>F84</f>
        <v>1700</v>
      </c>
      <c r="G82" s="83">
        <f>G84</f>
        <v>1806.1</v>
      </c>
      <c r="H82" s="83">
        <f>H84</f>
        <v>0</v>
      </c>
    </row>
    <row r="83" spans="1:8" s="25" customFormat="1" ht="39">
      <c r="A83" s="152"/>
      <c r="B83" s="151" t="s">
        <v>168</v>
      </c>
      <c r="C83" s="150" t="s">
        <v>169</v>
      </c>
      <c r="D83" s="153"/>
      <c r="E83" s="163"/>
      <c r="F83" s="162">
        <f>F84</f>
        <v>1700</v>
      </c>
      <c r="G83" s="162">
        <f>G84</f>
        <v>1806.1</v>
      </c>
      <c r="H83" s="162">
        <f>H84</f>
        <v>0</v>
      </c>
    </row>
    <row r="84" spans="1:8" s="25" customFormat="1" ht="26.25">
      <c r="A84" s="51"/>
      <c r="B84" s="4" t="s">
        <v>207</v>
      </c>
      <c r="C84" s="22" t="s">
        <v>142</v>
      </c>
      <c r="D84" s="17"/>
      <c r="E84" s="117"/>
      <c r="F84" s="128">
        <f>F85+F87</f>
        <v>1700</v>
      </c>
      <c r="G84" s="66">
        <f>G85+G87</f>
        <v>1806.1</v>
      </c>
      <c r="H84" s="66">
        <f>H85+H87</f>
        <v>0</v>
      </c>
    </row>
    <row r="85" spans="1:8" s="25" customFormat="1" ht="13.5">
      <c r="A85" s="51"/>
      <c r="B85" s="4" t="s">
        <v>29</v>
      </c>
      <c r="C85" s="22" t="s">
        <v>142</v>
      </c>
      <c r="D85" s="8" t="s">
        <v>14</v>
      </c>
      <c r="E85" s="115"/>
      <c r="F85" s="128">
        <f>F86</f>
        <v>100</v>
      </c>
      <c r="G85" s="66">
        <f>G86</f>
        <v>700</v>
      </c>
      <c r="H85" s="66">
        <f>H86</f>
        <v>0</v>
      </c>
    </row>
    <row r="86" spans="1:8" s="25" customFormat="1" ht="26.25">
      <c r="A86" s="51"/>
      <c r="B86" s="27" t="s">
        <v>30</v>
      </c>
      <c r="C86" s="22" t="s">
        <v>142</v>
      </c>
      <c r="D86" s="8" t="s">
        <v>14</v>
      </c>
      <c r="E86" s="115" t="s">
        <v>21</v>
      </c>
      <c r="F86" s="128">
        <v>100</v>
      </c>
      <c r="G86" s="66">
        <v>700</v>
      </c>
      <c r="H86" s="66">
        <v>0</v>
      </c>
    </row>
    <row r="87" spans="1:8" s="25" customFormat="1" ht="13.5">
      <c r="A87" s="51"/>
      <c r="B87" s="4" t="s">
        <v>37</v>
      </c>
      <c r="C87" s="22" t="s">
        <v>142</v>
      </c>
      <c r="D87" s="8" t="s">
        <v>38</v>
      </c>
      <c r="E87" s="115"/>
      <c r="F87" s="128">
        <f>F88</f>
        <v>1600</v>
      </c>
      <c r="G87" s="66">
        <f>G88</f>
        <v>1106.1</v>
      </c>
      <c r="H87" s="66">
        <f>H88</f>
        <v>0</v>
      </c>
    </row>
    <row r="88" spans="1:8" s="25" customFormat="1" ht="27" thickBot="1">
      <c r="A88" s="52"/>
      <c r="B88" s="50" t="s">
        <v>30</v>
      </c>
      <c r="C88" s="22" t="s">
        <v>142</v>
      </c>
      <c r="D88" s="46" t="s">
        <v>38</v>
      </c>
      <c r="E88" s="112" t="s">
        <v>21</v>
      </c>
      <c r="F88" s="129">
        <v>1600</v>
      </c>
      <c r="G88" s="67">
        <f>606.1+500</f>
        <v>1106.1</v>
      </c>
      <c r="H88" s="67">
        <v>0</v>
      </c>
    </row>
    <row r="89" spans="1:8" s="25" customFormat="1" ht="41.25" hidden="1">
      <c r="A89" s="79">
        <v>8</v>
      </c>
      <c r="B89" s="80" t="s">
        <v>112</v>
      </c>
      <c r="C89" s="84" t="s">
        <v>143</v>
      </c>
      <c r="D89" s="84"/>
      <c r="E89" s="116"/>
      <c r="F89" s="126">
        <f>F91+F103</f>
        <v>0</v>
      </c>
      <c r="G89" s="83">
        <f>G91+G98</f>
        <v>1198.25427</v>
      </c>
      <c r="H89" s="83">
        <f>H91+H103</f>
        <v>0</v>
      </c>
    </row>
    <row r="90" spans="1:8" s="25" customFormat="1" ht="26.25" hidden="1">
      <c r="A90" s="152"/>
      <c r="B90" s="27" t="s">
        <v>170</v>
      </c>
      <c r="C90" s="150" t="s">
        <v>171</v>
      </c>
      <c r="D90" s="153"/>
      <c r="E90" s="163"/>
      <c r="F90" s="162">
        <f>F91+F103</f>
        <v>0</v>
      </c>
      <c r="G90" s="162">
        <f>G91+G103</f>
        <v>299.56426999999996</v>
      </c>
      <c r="H90" s="162">
        <f>H91+H103</f>
        <v>0</v>
      </c>
    </row>
    <row r="91" spans="1:8" s="25" customFormat="1" ht="52.5" hidden="1">
      <c r="A91" s="51"/>
      <c r="B91" s="4" t="s">
        <v>113</v>
      </c>
      <c r="C91" s="22" t="s">
        <v>144</v>
      </c>
      <c r="D91" s="17"/>
      <c r="E91" s="117"/>
      <c r="F91" s="128">
        <f>F92+F96+F94</f>
        <v>0</v>
      </c>
      <c r="G91" s="66">
        <f>G92+G96</f>
        <v>299.56426999999996</v>
      </c>
      <c r="H91" s="66">
        <f>H92+H96+H94</f>
        <v>0</v>
      </c>
    </row>
    <row r="92" spans="1:8" s="25" customFormat="1" ht="26.25" hidden="1">
      <c r="A92" s="51"/>
      <c r="B92" s="4" t="s">
        <v>28</v>
      </c>
      <c r="C92" s="22" t="s">
        <v>144</v>
      </c>
      <c r="D92" s="8" t="s">
        <v>12</v>
      </c>
      <c r="E92" s="115"/>
      <c r="F92" s="128">
        <f>F93</f>
        <v>0</v>
      </c>
      <c r="G92" s="66">
        <f>G93</f>
        <v>50</v>
      </c>
      <c r="H92" s="66">
        <f>H93</f>
        <v>0</v>
      </c>
    </row>
    <row r="93" spans="1:8" s="25" customFormat="1" ht="26.25" hidden="1">
      <c r="A93" s="51"/>
      <c r="B93" s="4" t="s">
        <v>20</v>
      </c>
      <c r="C93" s="22" t="s">
        <v>144</v>
      </c>
      <c r="D93" s="8" t="s">
        <v>12</v>
      </c>
      <c r="E93" s="115" t="s">
        <v>21</v>
      </c>
      <c r="F93" s="128">
        <v>0</v>
      </c>
      <c r="G93" s="66">
        <v>50</v>
      </c>
      <c r="H93" s="66">
        <v>0</v>
      </c>
    </row>
    <row r="94" spans="1:8" s="25" customFormat="1" ht="13.5" hidden="1">
      <c r="A94" s="51"/>
      <c r="B94" s="4" t="s">
        <v>16</v>
      </c>
      <c r="C94" s="22" t="s">
        <v>144</v>
      </c>
      <c r="D94" s="8" t="s">
        <v>17</v>
      </c>
      <c r="E94" s="115"/>
      <c r="F94" s="128">
        <f>F95</f>
        <v>0</v>
      </c>
      <c r="G94" s="66">
        <f>G95</f>
        <v>249.56427</v>
      </c>
      <c r="H94" s="66">
        <f>H95</f>
        <v>0</v>
      </c>
    </row>
    <row r="95" spans="1:8" s="25" customFormat="1" ht="26.25" hidden="1">
      <c r="A95" s="51"/>
      <c r="B95" s="102" t="s">
        <v>30</v>
      </c>
      <c r="C95" s="22" t="s">
        <v>144</v>
      </c>
      <c r="D95" s="104" t="s">
        <v>17</v>
      </c>
      <c r="E95" s="118" t="s">
        <v>21</v>
      </c>
      <c r="F95" s="130">
        <v>0</v>
      </c>
      <c r="G95" s="105">
        <f>233.75+15.81427</f>
        <v>249.56427</v>
      </c>
      <c r="H95" s="105">
        <v>0</v>
      </c>
    </row>
    <row r="96" spans="1:8" s="25" customFormat="1" ht="13.5" hidden="1">
      <c r="A96" s="51"/>
      <c r="B96" s="4" t="s">
        <v>37</v>
      </c>
      <c r="C96" s="22" t="s">
        <v>144</v>
      </c>
      <c r="D96" s="8" t="s">
        <v>38</v>
      </c>
      <c r="E96" s="115"/>
      <c r="F96" s="128">
        <f>F97</f>
        <v>0</v>
      </c>
      <c r="G96" s="66">
        <f>G97</f>
        <v>249.56427</v>
      </c>
      <c r="H96" s="66">
        <f>H97</f>
        <v>0</v>
      </c>
    </row>
    <row r="97" spans="1:8" s="25" customFormat="1" ht="27" customHeight="1" hidden="1">
      <c r="A97" s="101"/>
      <c r="B97" s="102" t="s">
        <v>30</v>
      </c>
      <c r="C97" s="22" t="s">
        <v>144</v>
      </c>
      <c r="D97" s="104" t="s">
        <v>38</v>
      </c>
      <c r="E97" s="118" t="s">
        <v>21</v>
      </c>
      <c r="F97" s="130">
        <v>0</v>
      </c>
      <c r="G97" s="105">
        <f>233.75+15.81427</f>
        <v>249.56427</v>
      </c>
      <c r="H97" s="105">
        <v>0</v>
      </c>
    </row>
    <row r="98" spans="1:8" s="25" customFormat="1" ht="52.5" hidden="1">
      <c r="A98" s="51"/>
      <c r="B98" s="39" t="s">
        <v>90</v>
      </c>
      <c r="C98" s="22" t="s">
        <v>91</v>
      </c>
      <c r="D98" s="8"/>
      <c r="E98" s="115"/>
      <c r="F98" s="128">
        <f>F99+F101</f>
        <v>0</v>
      </c>
      <c r="G98" s="66">
        <f>G99+G101</f>
        <v>898.69</v>
      </c>
      <c r="H98" s="66">
        <f>H99+H101</f>
        <v>0</v>
      </c>
    </row>
    <row r="99" spans="1:8" s="25" customFormat="1" ht="26.25" hidden="1">
      <c r="A99" s="51"/>
      <c r="B99" s="4" t="s">
        <v>28</v>
      </c>
      <c r="C99" s="22" t="s">
        <v>91</v>
      </c>
      <c r="D99" s="8" t="s">
        <v>12</v>
      </c>
      <c r="E99" s="115"/>
      <c r="F99" s="128">
        <f>F100</f>
        <v>0</v>
      </c>
      <c r="G99" s="66">
        <f>G100</f>
        <v>150</v>
      </c>
      <c r="H99" s="66">
        <f>H100</f>
        <v>0</v>
      </c>
    </row>
    <row r="100" spans="1:8" s="25" customFormat="1" ht="26.25" hidden="1">
      <c r="A100" s="51"/>
      <c r="B100" s="4" t="s">
        <v>20</v>
      </c>
      <c r="C100" s="22" t="s">
        <v>91</v>
      </c>
      <c r="D100" s="8" t="s">
        <v>12</v>
      </c>
      <c r="E100" s="115" t="s">
        <v>21</v>
      </c>
      <c r="F100" s="128">
        <v>0</v>
      </c>
      <c r="G100" s="66">
        <v>150</v>
      </c>
      <c r="H100" s="66">
        <v>0</v>
      </c>
    </row>
    <row r="101" spans="1:8" s="25" customFormat="1" ht="13.5" hidden="1">
      <c r="A101" s="51"/>
      <c r="B101" s="4" t="s">
        <v>37</v>
      </c>
      <c r="C101" s="22" t="s">
        <v>91</v>
      </c>
      <c r="D101" s="8" t="s">
        <v>38</v>
      </c>
      <c r="E101" s="115"/>
      <c r="F101" s="128">
        <f>F102</f>
        <v>0</v>
      </c>
      <c r="G101" s="66">
        <f>G102</f>
        <v>748.69</v>
      </c>
      <c r="H101" s="66">
        <f>H102</f>
        <v>0</v>
      </c>
    </row>
    <row r="102" spans="1:8" s="25" customFormat="1" ht="26.25" hidden="1">
      <c r="A102" s="136"/>
      <c r="B102" s="137" t="s">
        <v>20</v>
      </c>
      <c r="C102" s="103" t="s">
        <v>91</v>
      </c>
      <c r="D102" s="138" t="s">
        <v>38</v>
      </c>
      <c r="E102" s="139" t="s">
        <v>21</v>
      </c>
      <c r="F102" s="140">
        <v>0</v>
      </c>
      <c r="G102" s="141">
        <v>748.69</v>
      </c>
      <c r="H102" s="141">
        <v>0</v>
      </c>
    </row>
    <row r="103" spans="1:8" s="25" customFormat="1" ht="66" hidden="1">
      <c r="A103" s="142"/>
      <c r="B103" s="4" t="s">
        <v>117</v>
      </c>
      <c r="C103" s="22" t="s">
        <v>145</v>
      </c>
      <c r="D103" s="17"/>
      <c r="E103" s="117"/>
      <c r="F103" s="128">
        <f>F104+F106</f>
        <v>0</v>
      </c>
      <c r="G103" s="143"/>
      <c r="H103" s="128">
        <f>H104+H106</f>
        <v>0</v>
      </c>
    </row>
    <row r="104" spans="1:8" s="25" customFormat="1" ht="13.5" hidden="1">
      <c r="A104" s="142"/>
      <c r="B104" s="4" t="s">
        <v>37</v>
      </c>
      <c r="C104" s="22" t="s">
        <v>145</v>
      </c>
      <c r="D104" s="8" t="s">
        <v>38</v>
      </c>
      <c r="E104" s="115"/>
      <c r="F104" s="128">
        <f>F105</f>
        <v>0</v>
      </c>
      <c r="G104" s="143"/>
      <c r="H104" s="128">
        <f>H105</f>
        <v>0</v>
      </c>
    </row>
    <row r="105" spans="1:8" s="25" customFormat="1" ht="26.25" hidden="1">
      <c r="A105" s="142"/>
      <c r="B105" s="102" t="s">
        <v>30</v>
      </c>
      <c r="C105" s="22" t="s">
        <v>145</v>
      </c>
      <c r="D105" s="104" t="s">
        <v>38</v>
      </c>
      <c r="E105" s="118" t="s">
        <v>21</v>
      </c>
      <c r="F105" s="130">
        <v>0</v>
      </c>
      <c r="G105" s="143"/>
      <c r="H105" s="128">
        <v>0</v>
      </c>
    </row>
    <row r="106" spans="1:8" s="25" customFormat="1" ht="13.5" hidden="1">
      <c r="A106" s="142"/>
      <c r="B106" s="102" t="s">
        <v>16</v>
      </c>
      <c r="C106" s="22" t="s">
        <v>145</v>
      </c>
      <c r="D106" s="104" t="s">
        <v>17</v>
      </c>
      <c r="E106" s="118"/>
      <c r="F106" s="130">
        <f>F107</f>
        <v>0</v>
      </c>
      <c r="G106" s="143"/>
      <c r="H106" s="128">
        <f>H107</f>
        <v>0</v>
      </c>
    </row>
    <row r="107" spans="1:8" s="25" customFormat="1" ht="27" hidden="1" thickBot="1">
      <c r="A107" s="99"/>
      <c r="B107" s="102" t="s">
        <v>30</v>
      </c>
      <c r="C107" s="22" t="s">
        <v>145</v>
      </c>
      <c r="D107" s="104" t="s">
        <v>17</v>
      </c>
      <c r="E107" s="118" t="s">
        <v>21</v>
      </c>
      <c r="F107" s="128">
        <v>0</v>
      </c>
      <c r="G107" s="100"/>
      <c r="H107" s="128">
        <v>0</v>
      </c>
    </row>
    <row r="108" spans="1:8" ht="15.75" thickBot="1">
      <c r="A108" s="93"/>
      <c r="B108" s="94" t="s">
        <v>43</v>
      </c>
      <c r="C108" s="95"/>
      <c r="D108" s="96"/>
      <c r="E108" s="119"/>
      <c r="F108" s="144">
        <f>F109+F140+F147</f>
        <v>12042.92925</v>
      </c>
      <c r="G108" s="75" t="e">
        <f>G109+G140+G147</f>
        <v>#REF!</v>
      </c>
      <c r="H108" s="75">
        <f>H109+H140+H147</f>
        <v>19868.44016</v>
      </c>
    </row>
    <row r="109" spans="1:8" s="3" customFormat="1" ht="39">
      <c r="A109" s="87">
        <v>1</v>
      </c>
      <c r="B109" s="88" t="s">
        <v>44</v>
      </c>
      <c r="C109" s="89">
        <v>9100000000</v>
      </c>
      <c r="D109" s="90"/>
      <c r="E109" s="120"/>
      <c r="F109" s="131">
        <f>F112+F119+F125+F128+F131+F134+F137+F122</f>
        <v>9775.10925</v>
      </c>
      <c r="G109" s="92" t="e">
        <f>G112+G119+G125+G128+G131+G134+#REF!+G137</f>
        <v>#REF!</v>
      </c>
      <c r="H109" s="92">
        <f>H112+H119+H125+H128+H131+H134+H137+H122</f>
        <v>10928.92016</v>
      </c>
    </row>
    <row r="110" spans="1:8" s="16" customFormat="1" ht="39">
      <c r="A110" s="154"/>
      <c r="B110" s="27" t="s">
        <v>172</v>
      </c>
      <c r="C110" s="155">
        <v>9130000000</v>
      </c>
      <c r="D110" s="156"/>
      <c r="E110" s="164"/>
      <c r="F110" s="165">
        <f>F112</f>
        <v>8104.67329</v>
      </c>
      <c r="G110" s="165">
        <f>G112</f>
        <v>6895.75</v>
      </c>
      <c r="H110" s="165">
        <f>H112</f>
        <v>9147.14061</v>
      </c>
    </row>
    <row r="111" spans="1:8" s="16" customFormat="1" ht="12.75">
      <c r="A111" s="154"/>
      <c r="B111" s="27" t="s">
        <v>173</v>
      </c>
      <c r="C111" s="155">
        <v>9130100000</v>
      </c>
      <c r="D111" s="156"/>
      <c r="E111" s="164"/>
      <c r="F111" s="165">
        <f aca="true" t="shared" si="11" ref="F111:H112">F112</f>
        <v>8104.67329</v>
      </c>
      <c r="G111" s="165">
        <f t="shared" si="11"/>
        <v>6895.75</v>
      </c>
      <c r="H111" s="165">
        <f t="shared" si="11"/>
        <v>9147.14061</v>
      </c>
    </row>
    <row r="112" spans="1:8" s="16" customFormat="1" ht="12.75">
      <c r="A112" s="49"/>
      <c r="B112" s="56" t="s">
        <v>45</v>
      </c>
      <c r="C112" s="64">
        <v>9130100040</v>
      </c>
      <c r="D112" s="57"/>
      <c r="E112" s="121"/>
      <c r="F112" s="132">
        <f t="shared" si="11"/>
        <v>8104.67329</v>
      </c>
      <c r="G112" s="68">
        <f t="shared" si="11"/>
        <v>6895.75</v>
      </c>
      <c r="H112" s="68">
        <f t="shared" si="11"/>
        <v>9147.14061</v>
      </c>
    </row>
    <row r="113" spans="1:8" ht="39">
      <c r="A113" s="42"/>
      <c r="B113" s="33" t="s">
        <v>46</v>
      </c>
      <c r="C113" s="34">
        <v>9130100040</v>
      </c>
      <c r="D113" s="35" t="s">
        <v>47</v>
      </c>
      <c r="E113" s="122"/>
      <c r="F113" s="133">
        <f>F114+F115+F116</f>
        <v>8104.67329</v>
      </c>
      <c r="G113" s="69">
        <f>G114+G115+G116</f>
        <v>6895.75</v>
      </c>
      <c r="H113" s="69">
        <f>H114+H115+H116</f>
        <v>9147.14061</v>
      </c>
    </row>
    <row r="114" spans="1:8" ht="26.25">
      <c r="A114" s="42"/>
      <c r="B114" s="33" t="s">
        <v>48</v>
      </c>
      <c r="C114" s="34">
        <v>9130100040</v>
      </c>
      <c r="D114" s="35" t="s">
        <v>47</v>
      </c>
      <c r="E114" s="122">
        <v>120</v>
      </c>
      <c r="F114" s="133">
        <v>5654.67329</v>
      </c>
      <c r="G114" s="69">
        <v>4593.75</v>
      </c>
      <c r="H114" s="69">
        <v>6219.14061</v>
      </c>
    </row>
    <row r="115" spans="1:8" ht="26.25">
      <c r="A115" s="42"/>
      <c r="B115" s="27" t="s">
        <v>30</v>
      </c>
      <c r="C115" s="34">
        <v>9130100040</v>
      </c>
      <c r="D115" s="35" t="s">
        <v>47</v>
      </c>
      <c r="E115" s="122">
        <v>240</v>
      </c>
      <c r="F115" s="133">
        <v>2400</v>
      </c>
      <c r="G115" s="69">
        <f>2500-200</f>
        <v>2300</v>
      </c>
      <c r="H115" s="69">
        <v>2878</v>
      </c>
    </row>
    <row r="116" spans="1:8" ht="12.75">
      <c r="A116" s="42"/>
      <c r="B116" s="27" t="s">
        <v>67</v>
      </c>
      <c r="C116" s="34">
        <v>9130100040</v>
      </c>
      <c r="D116" s="35" t="s">
        <v>47</v>
      </c>
      <c r="E116" s="122">
        <v>850</v>
      </c>
      <c r="F116" s="133">
        <v>50</v>
      </c>
      <c r="G116" s="69">
        <v>2</v>
      </c>
      <c r="H116" s="69">
        <v>50</v>
      </c>
    </row>
    <row r="117" spans="1:8" ht="39">
      <c r="A117" s="42"/>
      <c r="B117" s="27" t="s">
        <v>174</v>
      </c>
      <c r="C117" s="34">
        <v>9180000000</v>
      </c>
      <c r="D117" s="35"/>
      <c r="E117" s="122"/>
      <c r="F117" s="133">
        <f aca="true" t="shared" si="12" ref="F117:H118">F118</f>
        <v>1113.43596</v>
      </c>
      <c r="G117" s="133">
        <f t="shared" si="12"/>
        <v>917.98</v>
      </c>
      <c r="H117" s="133">
        <f t="shared" si="12"/>
        <v>1224.77955</v>
      </c>
    </row>
    <row r="118" spans="1:8" ht="12.75">
      <c r="A118" s="42"/>
      <c r="B118" s="27" t="s">
        <v>173</v>
      </c>
      <c r="C118" s="34">
        <v>9180100000</v>
      </c>
      <c r="D118" s="35"/>
      <c r="E118" s="122"/>
      <c r="F118" s="133">
        <f t="shared" si="12"/>
        <v>1113.43596</v>
      </c>
      <c r="G118" s="133">
        <f t="shared" si="12"/>
        <v>917.98</v>
      </c>
      <c r="H118" s="133">
        <f t="shared" si="12"/>
        <v>1224.77955</v>
      </c>
    </row>
    <row r="119" spans="1:8" s="16" customFormat="1" ht="39">
      <c r="A119" s="49"/>
      <c r="B119" s="56" t="s">
        <v>49</v>
      </c>
      <c r="C119" s="64">
        <v>9180100080</v>
      </c>
      <c r="D119" s="57"/>
      <c r="E119" s="121"/>
      <c r="F119" s="132">
        <f aca="true" t="shared" si="13" ref="F119:H120">F120</f>
        <v>1113.43596</v>
      </c>
      <c r="G119" s="68">
        <f t="shared" si="13"/>
        <v>917.98</v>
      </c>
      <c r="H119" s="68">
        <f t="shared" si="13"/>
        <v>1224.77955</v>
      </c>
    </row>
    <row r="120" spans="1:8" ht="39">
      <c r="A120" s="42"/>
      <c r="B120" s="33" t="s">
        <v>46</v>
      </c>
      <c r="C120" s="34">
        <v>9180100080</v>
      </c>
      <c r="D120" s="35" t="s">
        <v>47</v>
      </c>
      <c r="E120" s="122"/>
      <c r="F120" s="133">
        <f t="shared" si="13"/>
        <v>1113.43596</v>
      </c>
      <c r="G120" s="69">
        <f t="shared" si="13"/>
        <v>917.98</v>
      </c>
      <c r="H120" s="69">
        <f t="shared" si="13"/>
        <v>1224.77955</v>
      </c>
    </row>
    <row r="121" spans="1:8" ht="26.25">
      <c r="A121" s="42"/>
      <c r="B121" s="33" t="s">
        <v>48</v>
      </c>
      <c r="C121" s="34">
        <v>9180100080</v>
      </c>
      <c r="D121" s="35" t="s">
        <v>47</v>
      </c>
      <c r="E121" s="122">
        <v>120</v>
      </c>
      <c r="F121" s="133">
        <v>1113.43596</v>
      </c>
      <c r="G121" s="69">
        <v>917.98</v>
      </c>
      <c r="H121" s="69">
        <v>1224.77955</v>
      </c>
    </row>
    <row r="122" spans="1:8" ht="52.5">
      <c r="A122" s="42"/>
      <c r="B122" s="62" t="s">
        <v>53</v>
      </c>
      <c r="C122" s="26">
        <v>9130171340</v>
      </c>
      <c r="D122" s="57"/>
      <c r="E122" s="121"/>
      <c r="F122" s="132">
        <f aca="true" t="shared" si="14" ref="F122:H123">F123</f>
        <v>1</v>
      </c>
      <c r="G122" s="68">
        <f t="shared" si="14"/>
        <v>1</v>
      </c>
      <c r="H122" s="68">
        <f t="shared" si="14"/>
        <v>1</v>
      </c>
    </row>
    <row r="123" spans="1:8" ht="26.25">
      <c r="A123" s="42"/>
      <c r="B123" s="33" t="s">
        <v>213</v>
      </c>
      <c r="C123" s="7">
        <v>9130171340</v>
      </c>
      <c r="D123" s="35" t="s">
        <v>212</v>
      </c>
      <c r="E123" s="122"/>
      <c r="F123" s="133">
        <f t="shared" si="14"/>
        <v>1</v>
      </c>
      <c r="G123" s="69">
        <f t="shared" si="14"/>
        <v>1</v>
      </c>
      <c r="H123" s="69">
        <f t="shared" si="14"/>
        <v>1</v>
      </c>
    </row>
    <row r="124" spans="1:8" ht="26.25">
      <c r="A124" s="42"/>
      <c r="B124" s="27" t="s">
        <v>30</v>
      </c>
      <c r="C124" s="7">
        <v>9130171340</v>
      </c>
      <c r="D124" s="35" t="s">
        <v>212</v>
      </c>
      <c r="E124" s="122">
        <v>240</v>
      </c>
      <c r="F124" s="133">
        <v>1</v>
      </c>
      <c r="G124" s="69">
        <v>1</v>
      </c>
      <c r="H124" s="69">
        <v>1</v>
      </c>
    </row>
    <row r="125" spans="1:8" s="16" customFormat="1" ht="52.5">
      <c r="A125" s="49"/>
      <c r="B125" s="60" t="s">
        <v>215</v>
      </c>
      <c r="C125" s="26">
        <v>9130160650</v>
      </c>
      <c r="D125" s="57"/>
      <c r="E125" s="121"/>
      <c r="F125" s="132">
        <f aca="true" t="shared" si="15" ref="F125:H126">F126</f>
        <v>30</v>
      </c>
      <c r="G125" s="68">
        <f t="shared" si="15"/>
        <v>20.5</v>
      </c>
      <c r="H125" s="68">
        <f t="shared" si="15"/>
        <v>30</v>
      </c>
    </row>
    <row r="126" spans="1:8" ht="39">
      <c r="A126" s="42"/>
      <c r="B126" s="33" t="s">
        <v>46</v>
      </c>
      <c r="C126" s="7">
        <v>9130160650</v>
      </c>
      <c r="D126" s="35" t="s">
        <v>47</v>
      </c>
      <c r="E126" s="122"/>
      <c r="F126" s="133">
        <f t="shared" si="15"/>
        <v>30</v>
      </c>
      <c r="G126" s="69">
        <f t="shared" si="15"/>
        <v>20.5</v>
      </c>
      <c r="H126" s="69">
        <f t="shared" si="15"/>
        <v>30</v>
      </c>
    </row>
    <row r="127" spans="1:8" ht="12.75">
      <c r="A127" s="42"/>
      <c r="B127" s="37" t="s">
        <v>35</v>
      </c>
      <c r="C127" s="7">
        <v>9130160650</v>
      </c>
      <c r="D127" s="35" t="s">
        <v>47</v>
      </c>
      <c r="E127" s="122">
        <v>540</v>
      </c>
      <c r="F127" s="133">
        <v>30</v>
      </c>
      <c r="G127" s="69">
        <v>20.5</v>
      </c>
      <c r="H127" s="69">
        <v>30</v>
      </c>
    </row>
    <row r="128" spans="1:8" s="16" customFormat="1" ht="39">
      <c r="A128" s="49"/>
      <c r="B128" s="59" t="s">
        <v>50</v>
      </c>
      <c r="C128" s="26">
        <v>9130160600</v>
      </c>
      <c r="D128" s="57"/>
      <c r="E128" s="121"/>
      <c r="F128" s="132">
        <f aca="true" t="shared" si="16" ref="F128:H129">F129</f>
        <v>210</v>
      </c>
      <c r="G128" s="68">
        <f t="shared" si="16"/>
        <v>174</v>
      </c>
      <c r="H128" s="68">
        <f t="shared" si="16"/>
        <v>210</v>
      </c>
    </row>
    <row r="129" spans="1:8" ht="39">
      <c r="A129" s="42"/>
      <c r="B129" s="33" t="s">
        <v>46</v>
      </c>
      <c r="C129" s="7">
        <v>9130160600</v>
      </c>
      <c r="D129" s="35" t="s">
        <v>47</v>
      </c>
      <c r="E129" s="122"/>
      <c r="F129" s="133">
        <f t="shared" si="16"/>
        <v>210</v>
      </c>
      <c r="G129" s="69">
        <f t="shared" si="16"/>
        <v>174</v>
      </c>
      <c r="H129" s="69">
        <f t="shared" si="16"/>
        <v>210</v>
      </c>
    </row>
    <row r="130" spans="1:8" ht="12.75">
      <c r="A130" s="42"/>
      <c r="B130" s="37" t="s">
        <v>35</v>
      </c>
      <c r="C130" s="7">
        <v>9130160600</v>
      </c>
      <c r="D130" s="35" t="s">
        <v>47</v>
      </c>
      <c r="E130" s="122">
        <v>540</v>
      </c>
      <c r="F130" s="133">
        <v>210</v>
      </c>
      <c r="G130" s="69">
        <v>174</v>
      </c>
      <c r="H130" s="69">
        <v>210</v>
      </c>
    </row>
    <row r="131" spans="1:8" s="16" customFormat="1" ht="39" hidden="1">
      <c r="A131" s="49"/>
      <c r="B131" s="60" t="s">
        <v>51</v>
      </c>
      <c r="C131" s="26">
        <v>9106061</v>
      </c>
      <c r="D131" s="57"/>
      <c r="E131" s="121"/>
      <c r="F131" s="132">
        <f aca="true" t="shared" si="17" ref="F131:H132">F132</f>
        <v>0</v>
      </c>
      <c r="G131" s="68">
        <f t="shared" si="17"/>
        <v>21.223</v>
      </c>
      <c r="H131" s="68">
        <f t="shared" si="17"/>
        <v>0</v>
      </c>
    </row>
    <row r="132" spans="1:8" ht="39" hidden="1">
      <c r="A132" s="42"/>
      <c r="B132" s="33" t="s">
        <v>46</v>
      </c>
      <c r="C132" s="7">
        <v>9106061</v>
      </c>
      <c r="D132" s="35" t="s">
        <v>47</v>
      </c>
      <c r="E132" s="122"/>
      <c r="F132" s="133">
        <f t="shared" si="17"/>
        <v>0</v>
      </c>
      <c r="G132" s="69">
        <f t="shared" si="17"/>
        <v>21.223</v>
      </c>
      <c r="H132" s="69">
        <f t="shared" si="17"/>
        <v>0</v>
      </c>
    </row>
    <row r="133" spans="1:8" ht="12.75" hidden="1">
      <c r="A133" s="42"/>
      <c r="B133" s="37" t="s">
        <v>35</v>
      </c>
      <c r="C133" s="7">
        <v>9106061</v>
      </c>
      <c r="D133" s="35" t="s">
        <v>47</v>
      </c>
      <c r="E133" s="122">
        <v>540</v>
      </c>
      <c r="F133" s="133">
        <v>0</v>
      </c>
      <c r="G133" s="69">
        <v>21.223</v>
      </c>
      <c r="H133" s="69">
        <v>0</v>
      </c>
    </row>
    <row r="134" spans="1:8" s="16" customFormat="1" ht="66">
      <c r="A134" s="49"/>
      <c r="B134" s="63" t="s">
        <v>52</v>
      </c>
      <c r="C134" s="26">
        <v>9130160620</v>
      </c>
      <c r="D134" s="57"/>
      <c r="E134" s="121"/>
      <c r="F134" s="132">
        <f aca="true" t="shared" si="18" ref="F134:H135">F135</f>
        <v>150</v>
      </c>
      <c r="G134" s="68">
        <f t="shared" si="18"/>
        <v>86</v>
      </c>
      <c r="H134" s="68">
        <f t="shared" si="18"/>
        <v>150</v>
      </c>
    </row>
    <row r="135" spans="1:8" ht="39">
      <c r="A135" s="42"/>
      <c r="B135" s="33" t="s">
        <v>46</v>
      </c>
      <c r="C135" s="7">
        <v>9130160620</v>
      </c>
      <c r="D135" s="35" t="s">
        <v>47</v>
      </c>
      <c r="E135" s="122"/>
      <c r="F135" s="133">
        <f t="shared" si="18"/>
        <v>150</v>
      </c>
      <c r="G135" s="69">
        <f t="shared" si="18"/>
        <v>86</v>
      </c>
      <c r="H135" s="69">
        <f t="shared" si="18"/>
        <v>150</v>
      </c>
    </row>
    <row r="136" spans="1:8" ht="12.75">
      <c r="A136" s="42"/>
      <c r="B136" s="37" t="s">
        <v>35</v>
      </c>
      <c r="C136" s="7">
        <v>9130160620</v>
      </c>
      <c r="D136" s="35" t="s">
        <v>47</v>
      </c>
      <c r="E136" s="122">
        <v>540</v>
      </c>
      <c r="F136" s="133">
        <v>150</v>
      </c>
      <c r="G136" s="69">
        <v>86</v>
      </c>
      <c r="H136" s="69">
        <v>150</v>
      </c>
    </row>
    <row r="137" spans="1:8" s="16" customFormat="1" ht="39">
      <c r="A137" s="49"/>
      <c r="B137" s="59" t="s">
        <v>54</v>
      </c>
      <c r="C137" s="26">
        <v>9130160640</v>
      </c>
      <c r="D137" s="57"/>
      <c r="E137" s="121"/>
      <c r="F137" s="132">
        <f aca="true" t="shared" si="19" ref="F137:H138">F138</f>
        <v>166</v>
      </c>
      <c r="G137" s="68">
        <f t="shared" si="19"/>
        <v>134.876</v>
      </c>
      <c r="H137" s="68">
        <f t="shared" si="19"/>
        <v>166</v>
      </c>
    </row>
    <row r="138" spans="1:8" ht="26.25">
      <c r="A138" s="42"/>
      <c r="B138" s="27" t="s">
        <v>55</v>
      </c>
      <c r="C138" s="7">
        <v>9130160640</v>
      </c>
      <c r="D138" s="35" t="s">
        <v>56</v>
      </c>
      <c r="E138" s="122"/>
      <c r="F138" s="133">
        <f t="shared" si="19"/>
        <v>166</v>
      </c>
      <c r="G138" s="69">
        <f t="shared" si="19"/>
        <v>134.876</v>
      </c>
      <c r="H138" s="69">
        <f t="shared" si="19"/>
        <v>166</v>
      </c>
    </row>
    <row r="139" spans="1:8" ht="13.5" thickBot="1">
      <c r="A139" s="43"/>
      <c r="B139" s="53" t="s">
        <v>35</v>
      </c>
      <c r="C139" s="54">
        <v>9130160640</v>
      </c>
      <c r="D139" s="55" t="s">
        <v>56</v>
      </c>
      <c r="E139" s="123">
        <v>540</v>
      </c>
      <c r="F139" s="134">
        <v>166</v>
      </c>
      <c r="G139" s="70">
        <v>134.876</v>
      </c>
      <c r="H139" s="70">
        <v>166</v>
      </c>
    </row>
    <row r="140" spans="1:8" ht="26.25">
      <c r="A140" s="87">
        <v>2</v>
      </c>
      <c r="B140" s="97" t="s">
        <v>63</v>
      </c>
      <c r="C140" s="91">
        <v>9200000000</v>
      </c>
      <c r="D140" s="90"/>
      <c r="E140" s="120"/>
      <c r="F140" s="131">
        <f>F143</f>
        <v>155</v>
      </c>
      <c r="G140" s="92">
        <f>G143</f>
        <v>194</v>
      </c>
      <c r="H140" s="92">
        <f>H143</f>
        <v>155</v>
      </c>
    </row>
    <row r="141" spans="1:8" s="16" customFormat="1" ht="12.75">
      <c r="A141" s="154"/>
      <c r="B141" s="27" t="s">
        <v>173</v>
      </c>
      <c r="C141" s="160" t="s">
        <v>175</v>
      </c>
      <c r="D141" s="156"/>
      <c r="E141" s="164"/>
      <c r="F141" s="165">
        <f aca="true" t="shared" si="20" ref="F141:H143">F142</f>
        <v>155</v>
      </c>
      <c r="G141" s="165">
        <f t="shared" si="20"/>
        <v>194</v>
      </c>
      <c r="H141" s="165">
        <f t="shared" si="20"/>
        <v>155</v>
      </c>
    </row>
    <row r="142" spans="1:8" s="16" customFormat="1" ht="12.75">
      <c r="A142" s="154"/>
      <c r="B142" s="27" t="s">
        <v>173</v>
      </c>
      <c r="C142" s="160" t="s">
        <v>176</v>
      </c>
      <c r="D142" s="156"/>
      <c r="E142" s="164"/>
      <c r="F142" s="165">
        <f t="shared" si="20"/>
        <v>155</v>
      </c>
      <c r="G142" s="165">
        <f t="shared" si="20"/>
        <v>194</v>
      </c>
      <c r="H142" s="165">
        <f t="shared" si="20"/>
        <v>155</v>
      </c>
    </row>
    <row r="143" spans="1:8" s="16" customFormat="1" ht="12.75">
      <c r="A143" s="49"/>
      <c r="B143" s="61" t="s">
        <v>64</v>
      </c>
      <c r="C143" s="23" t="s">
        <v>146</v>
      </c>
      <c r="D143" s="57"/>
      <c r="E143" s="121"/>
      <c r="F143" s="132">
        <f t="shared" si="20"/>
        <v>155</v>
      </c>
      <c r="G143" s="68">
        <f t="shared" si="20"/>
        <v>194</v>
      </c>
      <c r="H143" s="68">
        <f t="shared" si="20"/>
        <v>155</v>
      </c>
    </row>
    <row r="144" spans="1:8" ht="12.75">
      <c r="A144" s="42"/>
      <c r="B144" s="37" t="s">
        <v>65</v>
      </c>
      <c r="C144" s="22" t="s">
        <v>146</v>
      </c>
      <c r="D144" s="35" t="s">
        <v>66</v>
      </c>
      <c r="E144" s="122"/>
      <c r="F144" s="133">
        <f>F145+F146</f>
        <v>155</v>
      </c>
      <c r="G144" s="69">
        <f>G145+G146</f>
        <v>194</v>
      </c>
      <c r="H144" s="69">
        <f>H145+H146</f>
        <v>155</v>
      </c>
    </row>
    <row r="145" spans="1:8" ht="26.25">
      <c r="A145" s="42"/>
      <c r="B145" s="27" t="s">
        <v>30</v>
      </c>
      <c r="C145" s="22" t="s">
        <v>146</v>
      </c>
      <c r="D145" s="35" t="s">
        <v>66</v>
      </c>
      <c r="E145" s="122">
        <v>240</v>
      </c>
      <c r="F145" s="133">
        <v>150</v>
      </c>
      <c r="G145" s="69">
        <v>190</v>
      </c>
      <c r="H145" s="69">
        <v>150</v>
      </c>
    </row>
    <row r="146" spans="1:8" ht="13.5" thickBot="1">
      <c r="A146" s="43"/>
      <c r="B146" s="50" t="s">
        <v>67</v>
      </c>
      <c r="C146" s="48" t="s">
        <v>146</v>
      </c>
      <c r="D146" s="55" t="s">
        <v>66</v>
      </c>
      <c r="E146" s="123">
        <v>850</v>
      </c>
      <c r="F146" s="134">
        <v>5</v>
      </c>
      <c r="G146" s="70">
        <v>4</v>
      </c>
      <c r="H146" s="70">
        <v>5</v>
      </c>
    </row>
    <row r="147" spans="1:8" s="3" customFormat="1" ht="39">
      <c r="A147" s="87">
        <v>3</v>
      </c>
      <c r="B147" s="97" t="s">
        <v>57</v>
      </c>
      <c r="C147" s="91">
        <v>9900000000</v>
      </c>
      <c r="D147" s="90"/>
      <c r="E147" s="120"/>
      <c r="F147" s="131">
        <f>F151</f>
        <v>2112.82</v>
      </c>
      <c r="G147" s="92">
        <f>G148+G153+G156+G162+G165+G175+G178+G181+G187+G225+G228+G184+G197+G191+G194</f>
        <v>3518.1501</v>
      </c>
      <c r="H147" s="92">
        <f>H151</f>
        <v>8784.52</v>
      </c>
    </row>
    <row r="148" spans="1:8" s="16" customFormat="1" ht="69.75" customHeight="1" hidden="1">
      <c r="A148" s="49"/>
      <c r="B148" s="56" t="s">
        <v>78</v>
      </c>
      <c r="C148" s="26">
        <v>9901204</v>
      </c>
      <c r="D148" s="57"/>
      <c r="E148" s="121"/>
      <c r="F148" s="132">
        <f aca="true" t="shared" si="21" ref="F148:H149">F149</f>
        <v>0</v>
      </c>
      <c r="G148" s="68">
        <f t="shared" si="21"/>
        <v>265.5591</v>
      </c>
      <c r="H148" s="68">
        <f t="shared" si="21"/>
        <v>0</v>
      </c>
    </row>
    <row r="149" spans="1:8" ht="12.75" hidden="1">
      <c r="A149" s="42"/>
      <c r="B149" s="33" t="s">
        <v>58</v>
      </c>
      <c r="C149" s="7">
        <v>9901204</v>
      </c>
      <c r="D149" s="35" t="s">
        <v>59</v>
      </c>
      <c r="E149" s="122"/>
      <c r="F149" s="133">
        <f t="shared" si="21"/>
        <v>0</v>
      </c>
      <c r="G149" s="69">
        <f t="shared" si="21"/>
        <v>265.5591</v>
      </c>
      <c r="H149" s="69">
        <f t="shared" si="21"/>
        <v>0</v>
      </c>
    </row>
    <row r="150" spans="1:8" ht="26.25" hidden="1">
      <c r="A150" s="42"/>
      <c r="B150" s="27" t="s">
        <v>30</v>
      </c>
      <c r="C150" s="7">
        <v>9901204</v>
      </c>
      <c r="D150" s="35" t="s">
        <v>59</v>
      </c>
      <c r="E150" s="122">
        <v>240</v>
      </c>
      <c r="F150" s="133">
        <v>0</v>
      </c>
      <c r="G150" s="69">
        <v>265.5591</v>
      </c>
      <c r="H150" s="69">
        <v>0</v>
      </c>
    </row>
    <row r="151" spans="1:8" s="16" customFormat="1" ht="18" customHeight="1">
      <c r="A151" s="49"/>
      <c r="B151" s="27" t="s">
        <v>173</v>
      </c>
      <c r="C151" s="26">
        <v>9990000000</v>
      </c>
      <c r="D151" s="57"/>
      <c r="E151" s="121"/>
      <c r="F151" s="132">
        <f>F152</f>
        <v>2112.82</v>
      </c>
      <c r="G151" s="68"/>
      <c r="H151" s="68">
        <f>H152</f>
        <v>8784.52</v>
      </c>
    </row>
    <row r="152" spans="1:8" s="16" customFormat="1" ht="17.25" customHeight="1">
      <c r="A152" s="49"/>
      <c r="B152" s="27" t="s">
        <v>173</v>
      </c>
      <c r="C152" s="26">
        <v>9990100000</v>
      </c>
      <c r="D152" s="57"/>
      <c r="E152" s="121"/>
      <c r="F152" s="132">
        <f>F153+F156+F162+F175+F178+F181+F184+F225+F228+F201</f>
        <v>2112.82</v>
      </c>
      <c r="G152" s="132">
        <f>G153+G156+G162+G175+G178+G181+G184+G225+G228</f>
        <v>1337.75</v>
      </c>
      <c r="H152" s="132">
        <f>H153+H156+H162+H175+H178+H181+H184+H225+H228+H169+H159+H172+H204+H208+H213+H216+H219+H222+H231+H201</f>
        <v>8784.52</v>
      </c>
    </row>
    <row r="153" spans="1:8" s="16" customFormat="1" ht="81" customHeight="1">
      <c r="A153" s="49"/>
      <c r="B153" s="58" t="s">
        <v>79</v>
      </c>
      <c r="C153" s="26">
        <v>9990110050</v>
      </c>
      <c r="D153" s="57"/>
      <c r="E153" s="121"/>
      <c r="F153" s="132">
        <f aca="true" t="shared" si="22" ref="F153:H154">F154</f>
        <v>200</v>
      </c>
      <c r="G153" s="68">
        <f t="shared" si="22"/>
        <v>200</v>
      </c>
      <c r="H153" s="68">
        <f t="shared" si="22"/>
        <v>200</v>
      </c>
    </row>
    <row r="154" spans="1:8" ht="12.75">
      <c r="A154" s="42"/>
      <c r="B154" s="27" t="s">
        <v>60</v>
      </c>
      <c r="C154" s="7">
        <v>9990110050</v>
      </c>
      <c r="D154" s="35" t="s">
        <v>62</v>
      </c>
      <c r="E154" s="122"/>
      <c r="F154" s="133">
        <f t="shared" si="22"/>
        <v>200</v>
      </c>
      <c r="G154" s="69">
        <f t="shared" si="22"/>
        <v>200</v>
      </c>
      <c r="H154" s="69">
        <f t="shared" si="22"/>
        <v>200</v>
      </c>
    </row>
    <row r="155" spans="1:8" ht="12.75">
      <c r="A155" s="42"/>
      <c r="B155" s="27" t="s">
        <v>61</v>
      </c>
      <c r="C155" s="7">
        <v>9990110050</v>
      </c>
      <c r="D155" s="35" t="s">
        <v>62</v>
      </c>
      <c r="E155" s="122">
        <v>870</v>
      </c>
      <c r="F155" s="133">
        <v>200</v>
      </c>
      <c r="G155" s="69">
        <v>200</v>
      </c>
      <c r="H155" s="69">
        <v>200</v>
      </c>
    </row>
    <row r="156" spans="1:8" s="16" customFormat="1" ht="72" customHeight="1">
      <c r="A156" s="49"/>
      <c r="B156" s="27" t="s">
        <v>80</v>
      </c>
      <c r="C156" s="26">
        <v>9990151180</v>
      </c>
      <c r="D156" s="57"/>
      <c r="E156" s="121"/>
      <c r="F156" s="132">
        <f aca="true" t="shared" si="23" ref="F156:H157">F157</f>
        <v>125.4</v>
      </c>
      <c r="G156" s="68">
        <f t="shared" si="23"/>
        <v>98.91</v>
      </c>
      <c r="H156" s="68">
        <f t="shared" si="23"/>
        <v>125.4</v>
      </c>
    </row>
    <row r="157" spans="1:8" ht="12.75">
      <c r="A157" s="42"/>
      <c r="B157" s="33" t="s">
        <v>68</v>
      </c>
      <c r="C157" s="7">
        <v>9990151180</v>
      </c>
      <c r="D157" s="35" t="s">
        <v>69</v>
      </c>
      <c r="E157" s="122"/>
      <c r="F157" s="133">
        <f t="shared" si="23"/>
        <v>125.4</v>
      </c>
      <c r="G157" s="69">
        <f t="shared" si="23"/>
        <v>98.91</v>
      </c>
      <c r="H157" s="69">
        <f t="shared" si="23"/>
        <v>125.4</v>
      </c>
    </row>
    <row r="158" spans="1:8" ht="26.25">
      <c r="A158" s="42"/>
      <c r="B158" s="27" t="s">
        <v>48</v>
      </c>
      <c r="C158" s="7">
        <v>9990151180</v>
      </c>
      <c r="D158" s="35" t="s">
        <v>69</v>
      </c>
      <c r="E158" s="122">
        <v>120</v>
      </c>
      <c r="F158" s="133">
        <v>125.4</v>
      </c>
      <c r="G158" s="69">
        <f>98.798+0.112</f>
        <v>98.91</v>
      </c>
      <c r="H158" s="69">
        <v>125.4</v>
      </c>
    </row>
    <row r="159" spans="1:8" ht="52.5">
      <c r="A159" s="42"/>
      <c r="B159" s="27" t="s">
        <v>188</v>
      </c>
      <c r="C159" s="7">
        <v>9990111520</v>
      </c>
      <c r="D159" s="35" t="s">
        <v>12</v>
      </c>
      <c r="E159" s="122"/>
      <c r="F159" s="133">
        <f>F160</f>
        <v>0</v>
      </c>
      <c r="G159" s="69"/>
      <c r="H159" s="69">
        <f>H160</f>
        <v>40</v>
      </c>
    </row>
    <row r="160" spans="1:8" ht="26.25">
      <c r="A160" s="42"/>
      <c r="B160" s="27" t="s">
        <v>28</v>
      </c>
      <c r="C160" s="7">
        <v>9990111520</v>
      </c>
      <c r="D160" s="35" t="s">
        <v>12</v>
      </c>
      <c r="E160" s="122"/>
      <c r="F160" s="133">
        <f>F161</f>
        <v>0</v>
      </c>
      <c r="G160" s="69"/>
      <c r="H160" s="69">
        <f>H161</f>
        <v>40</v>
      </c>
    </row>
    <row r="161" spans="1:8" ht="26.25">
      <c r="A161" s="42"/>
      <c r="B161" s="27" t="s">
        <v>30</v>
      </c>
      <c r="C161" s="7">
        <v>9990111520</v>
      </c>
      <c r="D161" s="35" t="s">
        <v>12</v>
      </c>
      <c r="E161" s="122">
        <v>240</v>
      </c>
      <c r="F161" s="133">
        <v>0</v>
      </c>
      <c r="G161" s="69"/>
      <c r="H161" s="69">
        <v>40</v>
      </c>
    </row>
    <row r="162" spans="1:8" ht="52.5">
      <c r="A162" s="42"/>
      <c r="B162" s="58" t="s">
        <v>81</v>
      </c>
      <c r="C162" s="23" t="s">
        <v>147</v>
      </c>
      <c r="D162" s="57"/>
      <c r="E162" s="121"/>
      <c r="F162" s="132">
        <f aca="true" t="shared" si="24" ref="F162:H163">F163</f>
        <v>150</v>
      </c>
      <c r="G162" s="68">
        <f t="shared" si="24"/>
        <v>150</v>
      </c>
      <c r="H162" s="68">
        <f>H163+H168</f>
        <v>450</v>
      </c>
    </row>
    <row r="163" spans="1:8" ht="29.25" customHeight="1">
      <c r="A163" s="42"/>
      <c r="B163" s="27" t="s">
        <v>28</v>
      </c>
      <c r="C163" s="7" t="s">
        <v>147</v>
      </c>
      <c r="D163" s="35" t="s">
        <v>12</v>
      </c>
      <c r="E163" s="122"/>
      <c r="F163" s="133">
        <f t="shared" si="24"/>
        <v>150</v>
      </c>
      <c r="G163" s="69">
        <f t="shared" si="24"/>
        <v>150</v>
      </c>
      <c r="H163" s="69">
        <f t="shared" si="24"/>
        <v>150</v>
      </c>
    </row>
    <row r="164" spans="1:8" ht="12.75">
      <c r="A164" s="42"/>
      <c r="B164" s="39" t="s">
        <v>67</v>
      </c>
      <c r="C164" s="7" t="s">
        <v>147</v>
      </c>
      <c r="D164" s="35" t="s">
        <v>12</v>
      </c>
      <c r="E164" s="122">
        <v>850</v>
      </c>
      <c r="F164" s="133">
        <v>150</v>
      </c>
      <c r="G164" s="69">
        <v>150</v>
      </c>
      <c r="H164" s="69">
        <v>150</v>
      </c>
    </row>
    <row r="165" spans="1:8" s="16" customFormat="1" ht="105" hidden="1">
      <c r="A165" s="49"/>
      <c r="B165" s="98" t="s">
        <v>82</v>
      </c>
      <c r="C165" s="7" t="s">
        <v>147</v>
      </c>
      <c r="D165" s="35" t="s">
        <v>12</v>
      </c>
      <c r="E165" s="121"/>
      <c r="F165" s="132">
        <f aca="true" t="shared" si="25" ref="F165:H166">F166</f>
        <v>0</v>
      </c>
      <c r="G165" s="68">
        <f t="shared" si="25"/>
        <v>104.841</v>
      </c>
      <c r="H165" s="68">
        <f t="shared" si="25"/>
        <v>0</v>
      </c>
    </row>
    <row r="166" spans="1:8" ht="12.75" hidden="1">
      <c r="A166" s="42"/>
      <c r="B166" s="27" t="s">
        <v>16</v>
      </c>
      <c r="C166" s="7" t="s">
        <v>147</v>
      </c>
      <c r="D166" s="35" t="s">
        <v>12</v>
      </c>
      <c r="E166" s="122"/>
      <c r="F166" s="133">
        <f t="shared" si="25"/>
        <v>0</v>
      </c>
      <c r="G166" s="69">
        <f t="shared" si="25"/>
        <v>104.841</v>
      </c>
      <c r="H166" s="69">
        <f t="shared" si="25"/>
        <v>0</v>
      </c>
    </row>
    <row r="167" spans="1:8" ht="26.25" hidden="1">
      <c r="A167" s="42"/>
      <c r="B167" s="27" t="s">
        <v>30</v>
      </c>
      <c r="C167" s="7" t="s">
        <v>147</v>
      </c>
      <c r="D167" s="35" t="s">
        <v>12</v>
      </c>
      <c r="E167" s="122">
        <v>240</v>
      </c>
      <c r="F167" s="133">
        <v>0</v>
      </c>
      <c r="G167" s="69">
        <v>104.841</v>
      </c>
      <c r="H167" s="69">
        <v>0</v>
      </c>
    </row>
    <row r="168" spans="1:8" ht="26.25">
      <c r="A168" s="42"/>
      <c r="B168" s="27" t="s">
        <v>30</v>
      </c>
      <c r="C168" s="7" t="s">
        <v>147</v>
      </c>
      <c r="D168" s="35" t="s">
        <v>12</v>
      </c>
      <c r="E168" s="122">
        <v>240</v>
      </c>
      <c r="F168" s="133">
        <v>0</v>
      </c>
      <c r="G168" s="69"/>
      <c r="H168" s="69">
        <v>300</v>
      </c>
    </row>
    <row r="169" spans="1:8" ht="26.25">
      <c r="A169" s="42"/>
      <c r="B169" s="27" t="s">
        <v>187</v>
      </c>
      <c r="C169" s="7">
        <v>9990111570</v>
      </c>
      <c r="D169" s="35"/>
      <c r="E169" s="122"/>
      <c r="F169" s="133">
        <f>F170</f>
        <v>0</v>
      </c>
      <c r="G169" s="69"/>
      <c r="H169" s="69">
        <f>H170</f>
        <v>300</v>
      </c>
    </row>
    <row r="170" spans="1:8" ht="26.25">
      <c r="A170" s="42"/>
      <c r="B170" s="27" t="s">
        <v>28</v>
      </c>
      <c r="C170" s="7">
        <v>9990111570</v>
      </c>
      <c r="D170" s="35" t="s">
        <v>12</v>
      </c>
      <c r="E170" s="122"/>
      <c r="F170" s="133">
        <f>F171</f>
        <v>0</v>
      </c>
      <c r="G170" s="69"/>
      <c r="H170" s="69">
        <f>H171</f>
        <v>300</v>
      </c>
    </row>
    <row r="171" spans="1:8" ht="26.25">
      <c r="A171" s="42"/>
      <c r="B171" s="27" t="s">
        <v>30</v>
      </c>
      <c r="C171" s="7">
        <v>9990111570</v>
      </c>
      <c r="D171" s="35" t="s">
        <v>12</v>
      </c>
      <c r="E171" s="122">
        <v>240</v>
      </c>
      <c r="F171" s="133">
        <v>0</v>
      </c>
      <c r="G171" s="69"/>
      <c r="H171" s="69">
        <v>300</v>
      </c>
    </row>
    <row r="172" spans="1:8" ht="52.5">
      <c r="A172" s="42"/>
      <c r="B172" s="27" t="s">
        <v>189</v>
      </c>
      <c r="C172" s="7">
        <v>9990110110</v>
      </c>
      <c r="D172" s="35"/>
      <c r="E172" s="122"/>
      <c r="F172" s="133">
        <f>F173</f>
        <v>0</v>
      </c>
      <c r="G172" s="69"/>
      <c r="H172" s="69">
        <f>H173</f>
        <v>1931.7</v>
      </c>
    </row>
    <row r="173" spans="1:8" ht="12.75">
      <c r="A173" s="42"/>
      <c r="B173" s="27" t="s">
        <v>16</v>
      </c>
      <c r="C173" s="7">
        <v>9990110110</v>
      </c>
      <c r="D173" s="35" t="s">
        <v>17</v>
      </c>
      <c r="E173" s="122"/>
      <c r="F173" s="133">
        <f>F174</f>
        <v>0</v>
      </c>
      <c r="G173" s="69"/>
      <c r="H173" s="69">
        <f>H174</f>
        <v>1931.7</v>
      </c>
    </row>
    <row r="174" spans="1:8" ht="26.25">
      <c r="A174" s="42"/>
      <c r="B174" s="27" t="s">
        <v>30</v>
      </c>
      <c r="C174" s="7">
        <v>9990110110</v>
      </c>
      <c r="D174" s="35" t="s">
        <v>17</v>
      </c>
      <c r="E174" s="122">
        <v>240</v>
      </c>
      <c r="F174" s="133">
        <v>0</v>
      </c>
      <c r="G174" s="69"/>
      <c r="H174" s="69">
        <v>1931.7</v>
      </c>
    </row>
    <row r="175" spans="1:8" s="16" customFormat="1" ht="57" customHeight="1">
      <c r="A175" s="49"/>
      <c r="B175" s="58" t="s">
        <v>83</v>
      </c>
      <c r="C175" s="26">
        <v>9990110350</v>
      </c>
      <c r="D175" s="57"/>
      <c r="E175" s="121"/>
      <c r="F175" s="132">
        <f aca="true" t="shared" si="26" ref="F175:H176">F176</f>
        <v>500</v>
      </c>
      <c r="G175" s="68">
        <f t="shared" si="26"/>
        <v>400</v>
      </c>
      <c r="H175" s="68">
        <f t="shared" si="26"/>
        <v>500</v>
      </c>
    </row>
    <row r="176" spans="1:8" ht="12.75">
      <c r="A176" s="42"/>
      <c r="B176" s="38" t="s">
        <v>70</v>
      </c>
      <c r="C176" s="7">
        <v>9990110350</v>
      </c>
      <c r="D176" s="35" t="s">
        <v>71</v>
      </c>
      <c r="E176" s="122"/>
      <c r="F176" s="133">
        <f t="shared" si="26"/>
        <v>500</v>
      </c>
      <c r="G176" s="69">
        <f t="shared" si="26"/>
        <v>400</v>
      </c>
      <c r="H176" s="69">
        <f t="shared" si="26"/>
        <v>500</v>
      </c>
    </row>
    <row r="177" spans="1:8" ht="26.25">
      <c r="A177" s="42"/>
      <c r="B177" s="27" t="s">
        <v>30</v>
      </c>
      <c r="C177" s="7">
        <v>9990110350</v>
      </c>
      <c r="D177" s="35" t="s">
        <v>71</v>
      </c>
      <c r="E177" s="122">
        <v>240</v>
      </c>
      <c r="F177" s="133">
        <v>500</v>
      </c>
      <c r="G177" s="69">
        <v>400</v>
      </c>
      <c r="H177" s="69">
        <v>500</v>
      </c>
    </row>
    <row r="178" spans="1:8" s="16" customFormat="1" ht="61.5" customHeight="1">
      <c r="A178" s="49"/>
      <c r="B178" s="58" t="s">
        <v>84</v>
      </c>
      <c r="C178" s="26">
        <v>9990110360</v>
      </c>
      <c r="D178" s="57"/>
      <c r="E178" s="121"/>
      <c r="F178" s="132">
        <f aca="true" t="shared" si="27" ref="F178:H179">F179</f>
        <v>200</v>
      </c>
      <c r="G178" s="68">
        <f t="shared" si="27"/>
        <v>99.9</v>
      </c>
      <c r="H178" s="68">
        <f t="shared" si="27"/>
        <v>200</v>
      </c>
    </row>
    <row r="179" spans="1:8" ht="12.75">
      <c r="A179" s="42"/>
      <c r="B179" s="38" t="s">
        <v>70</v>
      </c>
      <c r="C179" s="7">
        <v>9990110360</v>
      </c>
      <c r="D179" s="35" t="s">
        <v>71</v>
      </c>
      <c r="E179" s="122"/>
      <c r="F179" s="133">
        <f t="shared" si="27"/>
        <v>200</v>
      </c>
      <c r="G179" s="69">
        <f t="shared" si="27"/>
        <v>99.9</v>
      </c>
      <c r="H179" s="69">
        <f t="shared" si="27"/>
        <v>200</v>
      </c>
    </row>
    <row r="180" spans="1:8" ht="26.25">
      <c r="A180" s="42"/>
      <c r="B180" s="27" t="s">
        <v>30</v>
      </c>
      <c r="C180" s="7">
        <v>9990110360</v>
      </c>
      <c r="D180" s="35" t="s">
        <v>71</v>
      </c>
      <c r="E180" s="122">
        <v>240</v>
      </c>
      <c r="F180" s="133">
        <v>200</v>
      </c>
      <c r="G180" s="69">
        <v>99.9</v>
      </c>
      <c r="H180" s="69">
        <v>200</v>
      </c>
    </row>
    <row r="181" spans="1:8" s="16" customFormat="1" ht="68.25" customHeight="1">
      <c r="A181" s="49"/>
      <c r="B181" s="71" t="s">
        <v>85</v>
      </c>
      <c r="C181" s="26">
        <v>9990113760</v>
      </c>
      <c r="D181" s="57"/>
      <c r="E181" s="121"/>
      <c r="F181" s="132">
        <f aca="true" t="shared" si="28" ref="F181:H182">F182</f>
        <v>500</v>
      </c>
      <c r="G181" s="68">
        <f t="shared" si="28"/>
        <v>246</v>
      </c>
      <c r="H181" s="68">
        <f t="shared" si="28"/>
        <v>500</v>
      </c>
    </row>
    <row r="182" spans="1:8" ht="12.75">
      <c r="A182" s="42"/>
      <c r="B182" s="27" t="s">
        <v>72</v>
      </c>
      <c r="C182" s="7">
        <v>9990113760</v>
      </c>
      <c r="D182" s="35" t="s">
        <v>73</v>
      </c>
      <c r="E182" s="122"/>
      <c r="F182" s="133">
        <f t="shared" si="28"/>
        <v>500</v>
      </c>
      <c r="G182" s="69">
        <f t="shared" si="28"/>
        <v>246</v>
      </c>
      <c r="H182" s="69">
        <f t="shared" si="28"/>
        <v>500</v>
      </c>
    </row>
    <row r="183" spans="1:8" ht="26.25">
      <c r="A183" s="42"/>
      <c r="B183" s="27" t="s">
        <v>30</v>
      </c>
      <c r="C183" s="7">
        <v>9990113760</v>
      </c>
      <c r="D183" s="35" t="s">
        <v>73</v>
      </c>
      <c r="E183" s="122">
        <v>240</v>
      </c>
      <c r="F183" s="133">
        <v>500</v>
      </c>
      <c r="G183" s="69">
        <f>1000-754</f>
        <v>246</v>
      </c>
      <c r="H183" s="69">
        <v>500</v>
      </c>
    </row>
    <row r="184" spans="1:8" ht="54.75" customHeight="1">
      <c r="A184" s="42"/>
      <c r="B184" s="71" t="s">
        <v>86</v>
      </c>
      <c r="C184" s="26">
        <v>9990113770</v>
      </c>
      <c r="D184" s="57"/>
      <c r="E184" s="121"/>
      <c r="F184" s="133">
        <f aca="true" t="shared" si="29" ref="F184:H185">F185</f>
        <v>20</v>
      </c>
      <c r="G184" s="69">
        <f t="shared" si="29"/>
        <v>6.2</v>
      </c>
      <c r="H184" s="69">
        <f t="shared" si="29"/>
        <v>20</v>
      </c>
    </row>
    <row r="185" spans="1:8" ht="12.75">
      <c r="A185" s="42"/>
      <c r="B185" s="27" t="s">
        <v>72</v>
      </c>
      <c r="C185" s="7">
        <v>9990113770</v>
      </c>
      <c r="D185" s="35" t="s">
        <v>73</v>
      </c>
      <c r="E185" s="122"/>
      <c r="F185" s="133">
        <f t="shared" si="29"/>
        <v>20</v>
      </c>
      <c r="G185" s="69">
        <f t="shared" si="29"/>
        <v>6.2</v>
      </c>
      <c r="H185" s="69">
        <f t="shared" si="29"/>
        <v>20</v>
      </c>
    </row>
    <row r="186" spans="1:8" ht="26.25">
      <c r="A186" s="42"/>
      <c r="B186" s="27" t="s">
        <v>30</v>
      </c>
      <c r="C186" s="7">
        <v>9990113770</v>
      </c>
      <c r="D186" s="35" t="s">
        <v>73</v>
      </c>
      <c r="E186" s="122">
        <v>240</v>
      </c>
      <c r="F186" s="133">
        <v>20</v>
      </c>
      <c r="G186" s="69">
        <v>6.2</v>
      </c>
      <c r="H186" s="69">
        <v>20</v>
      </c>
    </row>
    <row r="187" spans="1:8" s="16" customFormat="1" ht="80.25" customHeight="1" hidden="1">
      <c r="A187" s="49"/>
      <c r="B187" s="58" t="s">
        <v>87</v>
      </c>
      <c r="C187" s="26">
        <v>9901063</v>
      </c>
      <c r="D187" s="57"/>
      <c r="E187" s="121"/>
      <c r="F187" s="132">
        <f>F188</f>
        <v>0</v>
      </c>
      <c r="G187" s="68">
        <f>G188</f>
        <v>360</v>
      </c>
      <c r="H187" s="68">
        <f>H188</f>
        <v>0</v>
      </c>
    </row>
    <row r="188" spans="1:8" ht="12.75" hidden="1">
      <c r="A188" s="42"/>
      <c r="B188" s="27" t="s">
        <v>29</v>
      </c>
      <c r="C188" s="7">
        <v>9901063</v>
      </c>
      <c r="D188" s="35" t="s">
        <v>14</v>
      </c>
      <c r="E188" s="122"/>
      <c r="F188" s="133">
        <f>F189+F190</f>
        <v>0</v>
      </c>
      <c r="G188" s="69">
        <f>G189+G190</f>
        <v>360</v>
      </c>
      <c r="H188" s="69">
        <f>H189+H190</f>
        <v>0</v>
      </c>
    </row>
    <row r="189" spans="1:8" ht="26.25" hidden="1">
      <c r="A189" s="42"/>
      <c r="B189" s="27" t="s">
        <v>30</v>
      </c>
      <c r="C189" s="7">
        <v>9901063</v>
      </c>
      <c r="D189" s="35" t="s">
        <v>14</v>
      </c>
      <c r="E189" s="122">
        <v>240</v>
      </c>
      <c r="F189" s="133">
        <v>0</v>
      </c>
      <c r="G189" s="69">
        <v>300</v>
      </c>
      <c r="H189" s="69">
        <v>0</v>
      </c>
    </row>
    <row r="190" spans="1:8" ht="12.75" hidden="1">
      <c r="A190" s="42"/>
      <c r="B190" s="27" t="s">
        <v>31</v>
      </c>
      <c r="C190" s="7">
        <v>9901063</v>
      </c>
      <c r="D190" s="35" t="s">
        <v>14</v>
      </c>
      <c r="E190" s="122">
        <v>410</v>
      </c>
      <c r="F190" s="133">
        <v>0</v>
      </c>
      <c r="G190" s="69">
        <v>60</v>
      </c>
      <c r="H190" s="69">
        <v>0</v>
      </c>
    </row>
    <row r="191" spans="1:8" ht="66" hidden="1">
      <c r="A191" s="42"/>
      <c r="B191" s="27" t="s">
        <v>93</v>
      </c>
      <c r="C191" s="7">
        <v>9901318</v>
      </c>
      <c r="D191" s="35"/>
      <c r="E191" s="122"/>
      <c r="F191" s="133">
        <f aca="true" t="shared" si="30" ref="F191:H192">F192</f>
        <v>0</v>
      </c>
      <c r="G191" s="69">
        <f t="shared" si="30"/>
        <v>250</v>
      </c>
      <c r="H191" s="69">
        <f t="shared" si="30"/>
        <v>0</v>
      </c>
    </row>
    <row r="192" spans="1:8" ht="12.75" hidden="1">
      <c r="A192" s="42"/>
      <c r="B192" s="27" t="s">
        <v>37</v>
      </c>
      <c r="C192" s="7">
        <v>9901318</v>
      </c>
      <c r="D192" s="35" t="s">
        <v>38</v>
      </c>
      <c r="E192" s="122"/>
      <c r="F192" s="133">
        <f t="shared" si="30"/>
        <v>0</v>
      </c>
      <c r="G192" s="69">
        <f t="shared" si="30"/>
        <v>250</v>
      </c>
      <c r="H192" s="69">
        <f t="shared" si="30"/>
        <v>0</v>
      </c>
    </row>
    <row r="193" spans="1:8" ht="26.25" hidden="1">
      <c r="A193" s="42"/>
      <c r="B193" s="27" t="s">
        <v>20</v>
      </c>
      <c r="C193" s="7">
        <v>9901318</v>
      </c>
      <c r="D193" s="35" t="s">
        <v>38</v>
      </c>
      <c r="E193" s="122">
        <v>240</v>
      </c>
      <c r="F193" s="133">
        <v>0</v>
      </c>
      <c r="G193" s="69">
        <v>250</v>
      </c>
      <c r="H193" s="69">
        <v>0</v>
      </c>
    </row>
    <row r="194" spans="1:8" ht="52.5" hidden="1">
      <c r="A194" s="42"/>
      <c r="B194" s="27" t="s">
        <v>94</v>
      </c>
      <c r="C194" s="7">
        <v>9901330</v>
      </c>
      <c r="D194" s="35"/>
      <c r="E194" s="122"/>
      <c r="F194" s="133">
        <f aca="true" t="shared" si="31" ref="F194:H195">F195</f>
        <v>0</v>
      </c>
      <c r="G194" s="69">
        <f t="shared" si="31"/>
        <v>250</v>
      </c>
      <c r="H194" s="69">
        <f t="shared" si="31"/>
        <v>0</v>
      </c>
    </row>
    <row r="195" spans="1:8" ht="12.75" hidden="1">
      <c r="A195" s="42"/>
      <c r="B195" s="27" t="s">
        <v>37</v>
      </c>
      <c r="C195" s="7">
        <v>9901330</v>
      </c>
      <c r="D195" s="35" t="s">
        <v>38</v>
      </c>
      <c r="E195" s="122"/>
      <c r="F195" s="133">
        <f t="shared" si="31"/>
        <v>0</v>
      </c>
      <c r="G195" s="69">
        <f t="shared" si="31"/>
        <v>250</v>
      </c>
      <c r="H195" s="69">
        <f t="shared" si="31"/>
        <v>0</v>
      </c>
    </row>
    <row r="196" spans="1:8" ht="26.25" hidden="1">
      <c r="A196" s="42"/>
      <c r="B196" s="27" t="s">
        <v>20</v>
      </c>
      <c r="C196" s="7">
        <v>9901330</v>
      </c>
      <c r="D196" s="35" t="s">
        <v>38</v>
      </c>
      <c r="E196" s="122">
        <v>240</v>
      </c>
      <c r="F196" s="133">
        <v>0</v>
      </c>
      <c r="G196" s="69">
        <v>250</v>
      </c>
      <c r="H196" s="69">
        <v>0</v>
      </c>
    </row>
    <row r="197" spans="1:8" ht="78.75" hidden="1">
      <c r="A197" s="42"/>
      <c r="B197" s="27" t="s">
        <v>92</v>
      </c>
      <c r="C197" s="7">
        <v>9907202</v>
      </c>
      <c r="D197" s="35"/>
      <c r="E197" s="122"/>
      <c r="F197" s="133">
        <f>F198</f>
        <v>0</v>
      </c>
      <c r="G197" s="69">
        <f>G198</f>
        <v>950</v>
      </c>
      <c r="H197" s="69">
        <f>H198</f>
        <v>0</v>
      </c>
    </row>
    <row r="198" spans="1:8" ht="12.75" hidden="1">
      <c r="A198" s="42"/>
      <c r="B198" s="27" t="s">
        <v>37</v>
      </c>
      <c r="C198" s="7">
        <v>9907202</v>
      </c>
      <c r="D198" s="35" t="s">
        <v>38</v>
      </c>
      <c r="E198" s="122"/>
      <c r="F198" s="133">
        <f>F199+F200</f>
        <v>0</v>
      </c>
      <c r="G198" s="69">
        <f>G199+G200</f>
        <v>950</v>
      </c>
      <c r="H198" s="69">
        <f>H199+H200</f>
        <v>0</v>
      </c>
    </row>
    <row r="199" spans="1:8" ht="26.25" hidden="1">
      <c r="A199" s="42"/>
      <c r="B199" s="27" t="s">
        <v>20</v>
      </c>
      <c r="C199" s="7">
        <v>9907202</v>
      </c>
      <c r="D199" s="35" t="s">
        <v>38</v>
      </c>
      <c r="E199" s="122">
        <v>240</v>
      </c>
      <c r="F199" s="133">
        <v>0</v>
      </c>
      <c r="G199" s="69">
        <v>200</v>
      </c>
      <c r="H199" s="69">
        <v>0</v>
      </c>
    </row>
    <row r="200" spans="1:8" ht="12.75" hidden="1">
      <c r="A200" s="42"/>
      <c r="B200" s="27" t="s">
        <v>31</v>
      </c>
      <c r="C200" s="7">
        <v>9907202</v>
      </c>
      <c r="D200" s="35" t="s">
        <v>38</v>
      </c>
      <c r="E200" s="122">
        <v>410</v>
      </c>
      <c r="F200" s="133">
        <v>0</v>
      </c>
      <c r="G200" s="69">
        <v>750</v>
      </c>
      <c r="H200" s="69">
        <v>0</v>
      </c>
    </row>
    <row r="201" spans="1:8" ht="26.25">
      <c r="A201" s="42"/>
      <c r="B201" s="27" t="s">
        <v>197</v>
      </c>
      <c r="C201" s="7">
        <v>9990196010</v>
      </c>
      <c r="D201" s="35"/>
      <c r="E201" s="122"/>
      <c r="F201" s="133">
        <f>F202</f>
        <v>300</v>
      </c>
      <c r="G201" s="69"/>
      <c r="H201" s="69">
        <f>H202</f>
        <v>300</v>
      </c>
    </row>
    <row r="202" spans="1:8" ht="12.75">
      <c r="A202" s="42"/>
      <c r="B202" s="27" t="s">
        <v>72</v>
      </c>
      <c r="C202" s="7">
        <v>9990196010</v>
      </c>
      <c r="D202" s="35" t="s">
        <v>73</v>
      </c>
      <c r="E202" s="122"/>
      <c r="F202" s="133">
        <f>F203</f>
        <v>300</v>
      </c>
      <c r="G202" s="69"/>
      <c r="H202" s="69">
        <f>H203</f>
        <v>300</v>
      </c>
    </row>
    <row r="203" spans="1:8" ht="26.25">
      <c r="A203" s="42"/>
      <c r="B203" s="27" t="s">
        <v>30</v>
      </c>
      <c r="C203" s="7">
        <v>9990196010</v>
      </c>
      <c r="D203" s="35" t="s">
        <v>73</v>
      </c>
      <c r="E203" s="122">
        <v>240</v>
      </c>
      <c r="F203" s="133">
        <v>300</v>
      </c>
      <c r="G203" s="69"/>
      <c r="H203" s="69">
        <v>300</v>
      </c>
    </row>
    <row r="204" spans="1:8" ht="39">
      <c r="A204" s="42"/>
      <c r="B204" s="27" t="s">
        <v>190</v>
      </c>
      <c r="C204" s="7">
        <v>9990104200</v>
      </c>
      <c r="D204" s="35"/>
      <c r="E204" s="122"/>
      <c r="F204" s="133">
        <f>F205</f>
        <v>0</v>
      </c>
      <c r="G204" s="69"/>
      <c r="H204" s="69">
        <f>H205+H207</f>
        <v>1000</v>
      </c>
    </row>
    <row r="205" spans="1:8" ht="12.75">
      <c r="A205" s="42"/>
      <c r="B205" s="27" t="s">
        <v>29</v>
      </c>
      <c r="C205" s="7">
        <v>9990104200</v>
      </c>
      <c r="D205" s="35" t="s">
        <v>14</v>
      </c>
      <c r="E205" s="122"/>
      <c r="F205" s="133">
        <f>F206</f>
        <v>0</v>
      </c>
      <c r="G205" s="69"/>
      <c r="H205" s="69">
        <f>H206</f>
        <v>500</v>
      </c>
    </row>
    <row r="206" spans="1:8" ht="26.25">
      <c r="A206" s="42"/>
      <c r="B206" s="27" t="s">
        <v>30</v>
      </c>
      <c r="C206" s="7">
        <v>9990104200</v>
      </c>
      <c r="D206" s="35" t="s">
        <v>14</v>
      </c>
      <c r="E206" s="122">
        <v>240</v>
      </c>
      <c r="F206" s="133">
        <v>0</v>
      </c>
      <c r="G206" s="69"/>
      <c r="H206" s="69">
        <v>500</v>
      </c>
    </row>
    <row r="207" spans="1:8" ht="12.75">
      <c r="A207" s="42"/>
      <c r="B207" s="27" t="s">
        <v>31</v>
      </c>
      <c r="C207" s="7">
        <v>9990104200</v>
      </c>
      <c r="D207" s="35" t="s">
        <v>14</v>
      </c>
      <c r="E207" s="122">
        <v>410</v>
      </c>
      <c r="F207" s="133">
        <v>0</v>
      </c>
      <c r="G207" s="69"/>
      <c r="H207" s="69">
        <v>500</v>
      </c>
    </row>
    <row r="208" spans="1:8" ht="26.25">
      <c r="A208" s="42"/>
      <c r="B208" s="27" t="s">
        <v>191</v>
      </c>
      <c r="C208" s="7">
        <v>9990113180</v>
      </c>
      <c r="D208" s="35"/>
      <c r="E208" s="122"/>
      <c r="F208" s="133">
        <f>F209</f>
        <v>0</v>
      </c>
      <c r="G208" s="69"/>
      <c r="H208" s="69">
        <f>H209+H211</f>
        <v>1700</v>
      </c>
    </row>
    <row r="209" spans="1:8" ht="12.75">
      <c r="A209" s="42"/>
      <c r="B209" s="27" t="s">
        <v>29</v>
      </c>
      <c r="C209" s="7">
        <v>9990113180</v>
      </c>
      <c r="D209" s="35" t="s">
        <v>14</v>
      </c>
      <c r="E209" s="122"/>
      <c r="F209" s="133">
        <f>F210</f>
        <v>0</v>
      </c>
      <c r="G209" s="69"/>
      <c r="H209" s="69">
        <f>H210</f>
        <v>100</v>
      </c>
    </row>
    <row r="210" spans="1:8" ht="26.25">
      <c r="A210" s="42"/>
      <c r="B210" s="27" t="s">
        <v>30</v>
      </c>
      <c r="C210" s="7">
        <v>9990113180</v>
      </c>
      <c r="D210" s="35" t="s">
        <v>14</v>
      </c>
      <c r="E210" s="122">
        <v>240</v>
      </c>
      <c r="F210" s="133">
        <v>0</v>
      </c>
      <c r="G210" s="69"/>
      <c r="H210" s="69">
        <v>100</v>
      </c>
    </row>
    <row r="211" spans="1:8" ht="12.75">
      <c r="A211" s="42"/>
      <c r="B211" s="27" t="s">
        <v>37</v>
      </c>
      <c r="C211" s="7">
        <v>9990113180</v>
      </c>
      <c r="D211" s="35" t="s">
        <v>38</v>
      </c>
      <c r="E211" s="122"/>
      <c r="F211" s="133">
        <f>F212</f>
        <v>0</v>
      </c>
      <c r="G211" s="69"/>
      <c r="H211" s="69">
        <f>H212</f>
        <v>1600</v>
      </c>
    </row>
    <row r="212" spans="1:8" ht="26.25">
      <c r="A212" s="42"/>
      <c r="B212" s="27" t="s">
        <v>30</v>
      </c>
      <c r="C212" s="7">
        <v>9990113180</v>
      </c>
      <c r="D212" s="35" t="s">
        <v>38</v>
      </c>
      <c r="E212" s="122">
        <v>240</v>
      </c>
      <c r="F212" s="133">
        <v>0</v>
      </c>
      <c r="G212" s="69"/>
      <c r="H212" s="69">
        <v>1600</v>
      </c>
    </row>
    <row r="213" spans="1:8" ht="39">
      <c r="A213" s="42"/>
      <c r="B213" s="27" t="s">
        <v>192</v>
      </c>
      <c r="C213" s="7">
        <v>9990113280</v>
      </c>
      <c r="D213" s="35"/>
      <c r="E213" s="122"/>
      <c r="F213" s="133">
        <f>F214</f>
        <v>0</v>
      </c>
      <c r="G213" s="69"/>
      <c r="H213" s="69">
        <f>H214</f>
        <v>500</v>
      </c>
    </row>
    <row r="214" spans="1:8" ht="12.75">
      <c r="A214" s="42"/>
      <c r="B214" s="27" t="s">
        <v>37</v>
      </c>
      <c r="C214" s="7">
        <v>9990113280</v>
      </c>
      <c r="D214" s="35" t="s">
        <v>38</v>
      </c>
      <c r="E214" s="122"/>
      <c r="F214" s="133">
        <f>F215</f>
        <v>0</v>
      </c>
      <c r="G214" s="69"/>
      <c r="H214" s="69">
        <f>H215</f>
        <v>500</v>
      </c>
    </row>
    <row r="215" spans="1:8" ht="26.25">
      <c r="A215" s="42"/>
      <c r="B215" s="27" t="s">
        <v>30</v>
      </c>
      <c r="C215" s="7">
        <v>9990113280</v>
      </c>
      <c r="D215" s="35" t="s">
        <v>38</v>
      </c>
      <c r="E215" s="122">
        <v>240</v>
      </c>
      <c r="F215" s="133">
        <v>0</v>
      </c>
      <c r="G215" s="69"/>
      <c r="H215" s="69">
        <v>500</v>
      </c>
    </row>
    <row r="216" spans="1:8" ht="12.75">
      <c r="A216" s="42"/>
      <c r="B216" s="27" t="s">
        <v>193</v>
      </c>
      <c r="C216" s="7">
        <v>9990113320</v>
      </c>
      <c r="D216" s="35"/>
      <c r="E216" s="122"/>
      <c r="F216" s="133">
        <f>F217</f>
        <v>0</v>
      </c>
      <c r="G216" s="69"/>
      <c r="H216" s="69">
        <f>H217</f>
        <v>600</v>
      </c>
    </row>
    <row r="217" spans="1:8" ht="12.75">
      <c r="A217" s="42"/>
      <c r="B217" s="27" t="s">
        <v>37</v>
      </c>
      <c r="C217" s="7">
        <v>9990113320</v>
      </c>
      <c r="D217" s="35" t="s">
        <v>38</v>
      </c>
      <c r="E217" s="122"/>
      <c r="F217" s="133">
        <f>F218</f>
        <v>0</v>
      </c>
      <c r="G217" s="69"/>
      <c r="H217" s="69">
        <f>H218</f>
        <v>600</v>
      </c>
    </row>
    <row r="218" spans="1:8" ht="26.25">
      <c r="A218" s="42"/>
      <c r="B218" s="27" t="s">
        <v>30</v>
      </c>
      <c r="C218" s="7">
        <v>9990113320</v>
      </c>
      <c r="D218" s="35" t="s">
        <v>38</v>
      </c>
      <c r="E218" s="122">
        <v>240</v>
      </c>
      <c r="F218" s="133">
        <v>0</v>
      </c>
      <c r="G218" s="69"/>
      <c r="H218" s="69">
        <v>600</v>
      </c>
    </row>
    <row r="219" spans="1:8" ht="12.75">
      <c r="A219" s="42"/>
      <c r="B219" s="27" t="s">
        <v>194</v>
      </c>
      <c r="C219" s="7">
        <v>9990112290</v>
      </c>
      <c r="D219" s="35"/>
      <c r="E219" s="122"/>
      <c r="F219" s="133">
        <f>F220</f>
        <v>0</v>
      </c>
      <c r="G219" s="69"/>
      <c r="H219" s="69">
        <f>H220</f>
        <v>50</v>
      </c>
    </row>
    <row r="220" spans="1:8" ht="12.75">
      <c r="A220" s="42"/>
      <c r="B220" s="27" t="s">
        <v>26</v>
      </c>
      <c r="C220" s="7">
        <v>9990112290</v>
      </c>
      <c r="D220" s="35" t="s">
        <v>27</v>
      </c>
      <c r="E220" s="122"/>
      <c r="F220" s="133">
        <f>F221</f>
        <v>0</v>
      </c>
      <c r="G220" s="69"/>
      <c r="H220" s="69">
        <f>H221</f>
        <v>50</v>
      </c>
    </row>
    <row r="221" spans="1:8" ht="26.25">
      <c r="A221" s="42"/>
      <c r="B221" s="27" t="s">
        <v>30</v>
      </c>
      <c r="C221" s="7">
        <v>9990112290</v>
      </c>
      <c r="D221" s="35" t="s">
        <v>27</v>
      </c>
      <c r="E221" s="122">
        <v>240</v>
      </c>
      <c r="F221" s="133">
        <v>0</v>
      </c>
      <c r="G221" s="69"/>
      <c r="H221" s="69">
        <v>50</v>
      </c>
    </row>
    <row r="222" spans="1:8" ht="12.75">
      <c r="A222" s="42"/>
      <c r="B222" s="27" t="s">
        <v>195</v>
      </c>
      <c r="C222" s="7">
        <v>9990111220</v>
      </c>
      <c r="D222" s="35"/>
      <c r="E222" s="122"/>
      <c r="F222" s="133">
        <f>F223</f>
        <v>0</v>
      </c>
      <c r="G222" s="69"/>
      <c r="H222" s="69">
        <f>H223</f>
        <v>50</v>
      </c>
    </row>
    <row r="223" spans="1:8" ht="12.75">
      <c r="A223" s="42"/>
      <c r="B223" s="27" t="s">
        <v>23</v>
      </c>
      <c r="C223" s="7">
        <v>9990111220</v>
      </c>
      <c r="D223" s="35" t="s">
        <v>24</v>
      </c>
      <c r="E223" s="122"/>
      <c r="F223" s="133">
        <f>F224</f>
        <v>0</v>
      </c>
      <c r="G223" s="69"/>
      <c r="H223" s="69">
        <f>H224</f>
        <v>50</v>
      </c>
    </row>
    <row r="224" spans="1:8" ht="26.25">
      <c r="A224" s="42"/>
      <c r="B224" s="27" t="s">
        <v>30</v>
      </c>
      <c r="C224" s="7">
        <v>9990111220</v>
      </c>
      <c r="D224" s="35" t="s">
        <v>24</v>
      </c>
      <c r="E224" s="122">
        <v>240</v>
      </c>
      <c r="F224" s="133">
        <v>0</v>
      </c>
      <c r="G224" s="69"/>
      <c r="H224" s="69">
        <v>50</v>
      </c>
    </row>
    <row r="225" spans="1:8" ht="52.5" customHeight="1">
      <c r="A225" s="42"/>
      <c r="B225" s="36" t="s">
        <v>88</v>
      </c>
      <c r="C225" s="7">
        <v>9990103080</v>
      </c>
      <c r="D225" s="35"/>
      <c r="E225" s="122"/>
      <c r="F225" s="133">
        <f aca="true" t="shared" si="32" ref="F225:H226">F226</f>
        <v>117.42</v>
      </c>
      <c r="G225" s="69">
        <f t="shared" si="32"/>
        <v>106.74</v>
      </c>
      <c r="H225" s="69">
        <f t="shared" si="32"/>
        <v>117.42</v>
      </c>
    </row>
    <row r="226" spans="1:8" ht="12.75">
      <c r="A226" s="42"/>
      <c r="B226" s="36" t="s">
        <v>74</v>
      </c>
      <c r="C226" s="7">
        <v>9990103080</v>
      </c>
      <c r="D226" s="35" t="s">
        <v>76</v>
      </c>
      <c r="E226" s="122"/>
      <c r="F226" s="133">
        <f t="shared" si="32"/>
        <v>117.42</v>
      </c>
      <c r="G226" s="69">
        <f t="shared" si="32"/>
        <v>106.74</v>
      </c>
      <c r="H226" s="69">
        <f t="shared" si="32"/>
        <v>117.42</v>
      </c>
    </row>
    <row r="227" spans="1:8" ht="31.5" customHeight="1">
      <c r="A227" s="42"/>
      <c r="B227" s="36" t="s">
        <v>115</v>
      </c>
      <c r="C227" s="7">
        <v>9990103080</v>
      </c>
      <c r="D227" s="35" t="s">
        <v>76</v>
      </c>
      <c r="E227" s="122">
        <v>320</v>
      </c>
      <c r="F227" s="133">
        <v>117.42</v>
      </c>
      <c r="G227" s="69">
        <v>106.74</v>
      </c>
      <c r="H227" s="69">
        <v>117.42</v>
      </c>
    </row>
    <row r="228" spans="1:8" ht="52.5" customHeight="1" hidden="1">
      <c r="A228" s="42"/>
      <c r="B228" s="36" t="s">
        <v>89</v>
      </c>
      <c r="C228" s="7">
        <v>9990112730</v>
      </c>
      <c r="D228" s="35"/>
      <c r="E228" s="122"/>
      <c r="F228" s="133">
        <f aca="true" t="shared" si="33" ref="F228:H229">F229</f>
        <v>0</v>
      </c>
      <c r="G228" s="69">
        <f t="shared" si="33"/>
        <v>30</v>
      </c>
      <c r="H228" s="69">
        <f t="shared" si="33"/>
        <v>0</v>
      </c>
    </row>
    <row r="229" spans="1:8" ht="12.75" hidden="1">
      <c r="A229" s="42"/>
      <c r="B229" s="39" t="s">
        <v>77</v>
      </c>
      <c r="C229" s="7">
        <v>9990112730</v>
      </c>
      <c r="D229" s="7">
        <v>1003</v>
      </c>
      <c r="E229" s="122"/>
      <c r="F229" s="133">
        <f t="shared" si="33"/>
        <v>0</v>
      </c>
      <c r="G229" s="133">
        <f t="shared" si="33"/>
        <v>30</v>
      </c>
      <c r="H229" s="133">
        <f t="shared" si="33"/>
        <v>0</v>
      </c>
    </row>
    <row r="230" spans="1:8" ht="12.75" hidden="1">
      <c r="A230" s="7"/>
      <c r="B230" s="38" t="s">
        <v>75</v>
      </c>
      <c r="C230" s="7">
        <v>9990112730</v>
      </c>
      <c r="D230" s="7">
        <v>1003</v>
      </c>
      <c r="E230" s="122">
        <v>310</v>
      </c>
      <c r="F230" s="133">
        <v>0</v>
      </c>
      <c r="G230" s="133">
        <v>30</v>
      </c>
      <c r="H230" s="133">
        <v>0</v>
      </c>
    </row>
    <row r="231" spans="1:8" ht="26.25">
      <c r="A231" s="7"/>
      <c r="B231" s="38" t="s">
        <v>196</v>
      </c>
      <c r="C231" s="7">
        <v>9990113300</v>
      </c>
      <c r="D231" s="7"/>
      <c r="E231" s="122"/>
      <c r="F231" s="133">
        <f>F232</f>
        <v>0</v>
      </c>
      <c r="G231" s="133"/>
      <c r="H231" s="133">
        <f>H232</f>
        <v>200</v>
      </c>
    </row>
    <row r="232" spans="1:8" ht="12.75">
      <c r="A232" s="7"/>
      <c r="B232" s="38" t="s">
        <v>18</v>
      </c>
      <c r="C232" s="7">
        <v>9990113300</v>
      </c>
      <c r="D232" s="7">
        <v>1105</v>
      </c>
      <c r="E232" s="122"/>
      <c r="F232" s="133">
        <f>F233</f>
        <v>0</v>
      </c>
      <c r="G232" s="133"/>
      <c r="H232" s="133">
        <f>H233</f>
        <v>200</v>
      </c>
    </row>
    <row r="233" spans="1:8" ht="27" thickBot="1">
      <c r="A233" s="54"/>
      <c r="B233" s="27" t="s">
        <v>30</v>
      </c>
      <c r="C233" s="7">
        <v>9990113300</v>
      </c>
      <c r="D233" s="54">
        <v>1105</v>
      </c>
      <c r="E233" s="123">
        <v>240</v>
      </c>
      <c r="F233" s="134">
        <v>0</v>
      </c>
      <c r="G233" s="134"/>
      <c r="H233" s="134">
        <v>200</v>
      </c>
    </row>
  </sheetData>
  <sheetProtection/>
  <mergeCells count="2">
    <mergeCell ref="B16:F16"/>
    <mergeCell ref="B17:F17"/>
  </mergeCells>
  <printOptions/>
  <pageMargins left="0.69" right="0.26" top="0.27" bottom="0.2" header="0.2" footer="0.2"/>
  <pageSetup fitToHeight="0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027</cp:lastModifiedBy>
  <cp:lastPrinted>2017-05-24T06:52:43Z</cp:lastPrinted>
  <dcterms:created xsi:type="dcterms:W3CDTF">2007-11-12T16:23:20Z</dcterms:created>
  <dcterms:modified xsi:type="dcterms:W3CDTF">2017-05-24T06:52:45Z</dcterms:modified>
  <cp:category/>
  <cp:version/>
  <cp:contentType/>
  <cp:contentStatus/>
</cp:coreProperties>
</file>