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2120" windowHeight="8820" activeTab="1"/>
  </bookViews>
  <sheets>
    <sheet name="Прил.3" sheetId="1" r:id="rId1"/>
    <sheet name="Прил.4" sheetId="2" r:id="rId2"/>
  </sheets>
  <definedNames>
    <definedName name="_xlnm.Print_Area" localSheetId="0">'Прил.3'!$A$1:$G$133</definedName>
    <definedName name="_xlnm.Print_Area" localSheetId="1">'Прил.4'!$A$1:$J$134</definedName>
  </definedNames>
  <calcPr fullCalcOnLoad="1"/>
</workbook>
</file>

<file path=xl/sharedStrings.xml><?xml version="1.0" encoding="utf-8"?>
<sst xmlns="http://schemas.openxmlformats.org/spreadsheetml/2006/main" count="1093" uniqueCount="175">
  <si>
    <t>(тысяч рублей)</t>
  </si>
  <si>
    <t>Рз раздел</t>
  </si>
  <si>
    <t>ЦСР целевая статья</t>
  </si>
  <si>
    <t>Сумма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</si>
  <si>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</si>
  <si>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</si>
  <si>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</si>
  <si>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</si>
  <si>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</si>
  <si>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</si>
  <si>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</si>
  <si>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</si>
  <si>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</si>
  <si>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Глава местной администрации</t>
  </si>
  <si>
    <t>0020800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</si>
  <si>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</si>
  <si>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</si>
  <si>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</si>
  <si>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</si>
  <si>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</si>
  <si>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</si>
  <si>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</si>
  <si>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</si>
  <si>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</si>
  <si>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</si>
  <si>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</si>
  <si>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</si>
  <si>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</si>
  <si>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</si>
  <si>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</si>
  <si>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к решению Совета депутатов</t>
  </si>
  <si>
    <t xml:space="preserve">          </t>
  </si>
  <si>
    <t>Ленинградской области</t>
  </si>
  <si>
    <r>
      <t>1</t>
    </r>
    <r>
      <rPr>
        <sz val="10"/>
        <rFont val="Arial Cyr"/>
        <family val="0"/>
      </rPr>
      <t>.</t>
    </r>
  </si>
  <si>
    <t>№ п/п</t>
  </si>
  <si>
    <t>2.</t>
  </si>
  <si>
    <t>3.</t>
  </si>
  <si>
    <t>4.</t>
  </si>
  <si>
    <t>5.</t>
  </si>
  <si>
    <t>6.</t>
  </si>
  <si>
    <t>ИТОГО</t>
  </si>
  <si>
    <t>Трубникоборского сельского поселения</t>
  </si>
  <si>
    <t>Тосненского района</t>
  </si>
  <si>
    <t>Выполнение других обязательств государства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</si>
  <si>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</si>
  <si>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</si>
  <si>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</si>
  <si>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</si>
  <si>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</si>
  <si>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</si>
  <si>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</si>
  <si>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</si>
  <si>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</si>
  <si>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</si>
  <si>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</si>
  <si>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</si>
  <si>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</si>
  <si>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</si>
  <si>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</si>
  <si>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            подраздел</t>
  </si>
  <si>
    <t>Целевые программы муниципальных образований</t>
  </si>
  <si>
    <t>7.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</si>
  <si>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</si>
  <si>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</si>
  <si>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0400</t>
  </si>
  <si>
    <t>0412</t>
  </si>
  <si>
    <t>3380000</t>
  </si>
  <si>
    <t>8.</t>
  </si>
  <si>
    <t>ВР                                      вид расхода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</si>
  <si>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</si>
  <si>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</si>
  <si>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</si>
  <si>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</si>
  <si>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</si>
  <si>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</si>
  <si>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0700500</t>
  </si>
  <si>
    <t>Мероприятия в области коммунального хозяйства</t>
  </si>
  <si>
    <t>Озеленение</t>
  </si>
  <si>
    <t>7950001</t>
  </si>
  <si>
    <t>Бюджетные инвестиции в объекты капитального строительства собственности муниципальных образований</t>
  </si>
  <si>
    <t>Социальная политика</t>
  </si>
  <si>
    <t>Социальное обеспечение населения</t>
  </si>
  <si>
    <t>1000</t>
  </si>
  <si>
    <t>1003</t>
  </si>
  <si>
    <t>Предоставление гражданам субсидий на оплату жилого помещения и коммунальных услуг</t>
  </si>
  <si>
    <t>5054800</t>
  </si>
  <si>
    <t>Физическая культура</t>
  </si>
  <si>
    <t>1101</t>
  </si>
  <si>
    <t>Мероприятия в области физической культуры</t>
  </si>
  <si>
    <t>0111</t>
  </si>
  <si>
    <t>0113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</si>
  <si>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</si>
  <si>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</si>
  <si>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5210600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</si>
  <si>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</si>
  <si>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</si>
  <si>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</si>
  <si>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Дорожное хозяйство (дорожные фонды)</t>
  </si>
  <si>
    <t>0409</t>
  </si>
  <si>
    <t>7950004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</si>
  <si>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</si>
  <si>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</si>
  <si>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</si>
  <si>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</si>
  <si>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</si>
  <si>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0700</t>
  </si>
  <si>
    <t>Молодежная политика и оздоровление детей</t>
  </si>
  <si>
    <t>0707</t>
  </si>
  <si>
    <t>Оздоровление детей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</si>
  <si>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</si>
  <si>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</si>
  <si>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3400400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</si>
  <si>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</si>
  <si>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</si>
  <si>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</si>
  <si>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121</t>
  </si>
  <si>
    <t>521</t>
  </si>
  <si>
    <t>Субсидии, за исключением субсидий
на софинансирование объектов капитального строительства
государственной собственности и муниципальной собственности</t>
  </si>
  <si>
    <t>540</t>
  </si>
  <si>
    <t>Резервные средства</t>
  </si>
  <si>
    <t xml:space="preserve"> Уплата прочих налогов, сборов и иных платежей</t>
  </si>
  <si>
    <t>242</t>
  </si>
  <si>
    <t>244</t>
  </si>
  <si>
    <t>314</t>
  </si>
  <si>
    <t>Меры социальной поддержки населения по публичным
нормативным обязательствам</t>
  </si>
  <si>
    <t>Наименование</t>
  </si>
  <si>
    <t>Г                          код главного распорядителя</t>
  </si>
  <si>
    <t>ПР подраздел</t>
  </si>
  <si>
    <t>ВР             вид расхода</t>
  </si>
  <si>
    <t>Доп.ФК</t>
  </si>
  <si>
    <t>Доп.КР</t>
  </si>
  <si>
    <t>Итого</t>
  </si>
  <si>
    <t>Администрация Трубникоборского сельского поселения Тосненского района Ленинградской области</t>
  </si>
  <si>
    <t>011</t>
  </si>
  <si>
    <t>7950002</t>
  </si>
  <si>
    <t>7950003</t>
  </si>
  <si>
    <t>Молодежная поилитика и оздоровление детей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</si>
  <si>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</si>
  <si>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</si>
  <si>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</si>
  <si>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5201503</t>
  </si>
  <si>
    <t>7950005</t>
  </si>
  <si>
    <t>5224011</t>
  </si>
  <si>
    <t>5224013</t>
  </si>
  <si>
    <t xml:space="preserve">Мероприятия  по  капитальному  ремонту  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</si>
  <si>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Мероприятия  по  капитальному  ремонту   и ремонту   автомобильных    дорог    общего пользования местного значения, в том числе в населенных пунктах Ленинградской области </t>
  </si>
  <si>
    <t>5210223</t>
  </si>
  <si>
    <t>5210140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</si>
  <si>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</si>
  <si>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5210200</t>
  </si>
  <si>
    <t>Субвенции бюджетам МО для финансового обеспечения расходных обязательств МО, возникающих при выполнении  государственных полномочий РФ, субъектов РФ, переаднных для осуществления ОМСУ  в установленном порядке</t>
  </si>
  <si>
    <t>Субсидии бюджетам поселений на осуществление ОГП в сфере административных правоотношений</t>
  </si>
  <si>
    <t>Субсидии бюджетам поселений на реализацию областного закона от 14.12.2012 № 95-оз "О содействии развитию на части территорий МО ЛО иных форм местного самоуправления"</t>
  </si>
  <si>
    <t>5210100</t>
  </si>
  <si>
    <t>Межбюджетные трансферты бюджетам муниципальных районов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</si>
  <si>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Прочая закупка товаров, работ и услуг
для государственных (муниципальных) нужд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</si>
  <si>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</si>
  <si>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5201500</t>
  </si>
  <si>
    <t>7950000</t>
  </si>
  <si>
    <t>Муниципальная целевая программа "Пожарная безопасность на территории Трубникоборского с/п на 2011-2013гг"</t>
  </si>
  <si>
    <t>Долгосрочная муниципальная целевая  программа "Развитие части территории Трубникоборского сельского поселения Тосненского района Ленинградской области на 2013 -2014 годы"</t>
  </si>
  <si>
    <t>МЦП "Повышение безопасности дорожного движения на территории Трубникоборского сельского поселения ТР ЛО на 2013-2015 годы"</t>
  </si>
  <si>
    <t>МЦП "Газификация домов по улице Железнодорожная дом 1 и дом 2 в дер. Трубников бор в 2013 году"</t>
  </si>
  <si>
    <t>МЦП"Энергосбережение и повышение энергетической эффективности МО Трубникоборское с/п ТР ЛО на 2010-2015 годы"</t>
  </si>
  <si>
    <t>Мероприятия в области национальной экономики</t>
  </si>
  <si>
    <t>9.</t>
  </si>
  <si>
    <t>Показатели исполнения расходов</t>
  </si>
  <si>
    <t>Приложение № 3</t>
  </si>
  <si>
    <t>бюджета Трубникоборского сельского поселения Тосненского района Ленинградской области</t>
  </si>
  <si>
    <t>бюджета за 2013 год</t>
  </si>
  <si>
    <t>Приложение № 4</t>
  </si>
  <si>
    <t xml:space="preserve">по ведомственной структуре расходв бюджета Трубникоборского сельского поселения  </t>
  </si>
  <si>
    <t>Тосненского района Ленинградской области за 2013 год</t>
  </si>
  <si>
    <t xml:space="preserve">      по разделам и подразделам классификации расходов</t>
  </si>
  <si>
    <t>от 30.05.2014 № 137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</si>
</sst>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"/>
  </numFmts>
  <fonts count="66">
    <font>
      <sz val="10"/>
      <name val="Arial Cyr"/>
      <family val="0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color indexed="8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49" fontId="0" fillId="0" borderId="14" xfId="0" applyNumberFormat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13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14" fillId="0" borderId="25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9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21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16" fillId="0" borderId="23" xfId="0" applyFont="1" applyFill="1" applyBorder="1" applyAlignment="1">
      <alignment wrapText="1"/>
    </xf>
    <xf numFmtId="49" fontId="16" fillId="0" borderId="23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/>
    </xf>
    <xf numFmtId="49" fontId="14" fillId="0" borderId="18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49" fontId="14" fillId="0" borderId="14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49" fontId="16" fillId="0" borderId="31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/>
    </xf>
    <xf numFmtId="49" fontId="3" fillId="0" borderId="28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23" fillId="0" borderId="11" xfId="0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49" fontId="22" fillId="0" borderId="1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49" fontId="21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wrapText="1"/>
    </xf>
    <xf numFmtId="49" fontId="20" fillId="0" borderId="1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49" fontId="20" fillId="0" borderId="15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21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21" xfId="0" applyFont="1" applyFill="1" applyBorder="1" applyAlignment="1">
      <alignment horizontal="right" wrapText="1"/>
    </xf>
    <xf numFmtId="0" fontId="24" fillId="0" borderId="23" xfId="0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" fillId="0" borderId="27" xfId="0" applyFont="1" applyBorder="1" applyAlignment="1">
      <alignment/>
    </xf>
    <xf numFmtId="49" fontId="2" fillId="0" borderId="40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right" wrapText="1"/>
    </xf>
    <xf numFmtId="49" fontId="2" fillId="0" borderId="40" xfId="0" applyNumberFormat="1" applyFont="1" applyFill="1" applyBorder="1" applyAlignment="1">
      <alignment horizontal="right" wrapText="1"/>
    </xf>
    <xf numFmtId="49" fontId="2" fillId="0" borderId="41" xfId="0" applyNumberFormat="1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49" fontId="2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43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1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0" fontId="5" fillId="0" borderId="16" xfId="0" applyFont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49" fontId="14" fillId="0" borderId="2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5" fillId="0" borderId="16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16" fillId="0" borderId="44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4" fillId="0" borderId="16" xfId="0" applyFont="1" applyBorder="1" applyAlignment="1">
      <alignment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27" xfId="0" applyFont="1" applyFill="1" applyBorder="1" applyAlignment="1">
      <alignment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wrapText="1"/>
    </xf>
    <xf numFmtId="0" fontId="14" fillId="0" borderId="45" xfId="0" applyFont="1" applyFill="1" applyBorder="1" applyAlignment="1">
      <alignment wrapText="1"/>
    </xf>
    <xf numFmtId="49" fontId="14" fillId="0" borderId="46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wrapText="1"/>
    </xf>
    <xf numFmtId="173" fontId="11" fillId="32" borderId="14" xfId="0" applyNumberFormat="1" applyFont="1" applyFill="1" applyBorder="1" applyAlignment="1">
      <alignment horizontal="center"/>
    </xf>
    <xf numFmtId="173" fontId="12" fillId="0" borderId="14" xfId="0" applyNumberFormat="1" applyFont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173" fontId="1" fillId="0" borderId="28" xfId="0" applyNumberFormat="1" applyFont="1" applyFill="1" applyBorder="1" applyAlignment="1">
      <alignment horizontal="center" wrapText="1"/>
    </xf>
    <xf numFmtId="173" fontId="5" fillId="0" borderId="11" xfId="0" applyNumberFormat="1" applyFont="1" applyFill="1" applyBorder="1" applyAlignment="1">
      <alignment horizontal="center" wrapText="1"/>
    </xf>
    <xf numFmtId="173" fontId="2" fillId="0" borderId="11" xfId="0" applyNumberFormat="1" applyFont="1" applyFill="1" applyBorder="1" applyAlignment="1">
      <alignment horizontal="center" wrapText="1"/>
    </xf>
    <xf numFmtId="173" fontId="3" fillId="0" borderId="11" xfId="0" applyNumberFormat="1" applyFont="1" applyFill="1" applyBorder="1" applyAlignment="1">
      <alignment horizontal="center" wrapText="1"/>
    </xf>
    <xf numFmtId="173" fontId="1" fillId="0" borderId="28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173" fontId="11" fillId="0" borderId="14" xfId="0" applyNumberFormat="1" applyFont="1" applyFill="1" applyBorder="1" applyAlignment="1">
      <alignment horizontal="center" wrapText="1"/>
    </xf>
    <xf numFmtId="173" fontId="1" fillId="0" borderId="25" xfId="0" applyNumberFormat="1" applyFont="1" applyFill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21" xfId="0" applyNumberFormat="1" applyFont="1" applyFill="1" applyBorder="1" applyAlignment="1">
      <alignment horizontal="center" wrapText="1"/>
    </xf>
    <xf numFmtId="173" fontId="11" fillId="0" borderId="21" xfId="0" applyNumberFormat="1" applyFont="1" applyFill="1" applyBorder="1" applyAlignment="1">
      <alignment horizontal="center" wrapText="1"/>
    </xf>
    <xf numFmtId="173" fontId="3" fillId="0" borderId="21" xfId="0" applyNumberFormat="1" applyFont="1" applyFill="1" applyBorder="1" applyAlignment="1">
      <alignment horizontal="center" wrapText="1"/>
    </xf>
    <xf numFmtId="173" fontId="19" fillId="0" borderId="21" xfId="0" applyNumberFormat="1" applyFont="1" applyFill="1" applyBorder="1" applyAlignment="1">
      <alignment horizontal="center" wrapText="1"/>
    </xf>
    <xf numFmtId="173" fontId="28" fillId="0" borderId="21" xfId="0" applyNumberFormat="1" applyFont="1" applyFill="1" applyBorder="1" applyAlignment="1">
      <alignment horizontal="center" wrapText="1"/>
    </xf>
    <xf numFmtId="173" fontId="19" fillId="0" borderId="14" xfId="0" applyNumberFormat="1" applyFont="1" applyFill="1" applyBorder="1" applyAlignment="1">
      <alignment horizontal="center" wrapText="1"/>
    </xf>
    <xf numFmtId="173" fontId="1" fillId="0" borderId="14" xfId="0" applyNumberFormat="1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 wrapText="1"/>
    </xf>
    <xf numFmtId="173" fontId="1" fillId="0" borderId="18" xfId="0" applyNumberFormat="1" applyFont="1" applyFill="1" applyBorder="1" applyAlignment="1">
      <alignment horizontal="center" wrapText="1"/>
    </xf>
    <xf numFmtId="173" fontId="2" fillId="0" borderId="14" xfId="0" applyNumberFormat="1" applyFont="1" applyFill="1" applyBorder="1" applyAlignment="1">
      <alignment horizontal="center" wrapText="1"/>
    </xf>
    <xf numFmtId="173" fontId="3" fillId="0" borderId="28" xfId="0" applyNumberFormat="1" applyFont="1" applyFill="1" applyBorder="1" applyAlignment="1">
      <alignment horizontal="center" wrapText="1"/>
    </xf>
    <xf numFmtId="173" fontId="2" fillId="0" borderId="48" xfId="0" applyNumberFormat="1" applyFont="1" applyFill="1" applyBorder="1" applyAlignment="1">
      <alignment horizontal="center" wrapText="1"/>
    </xf>
    <xf numFmtId="173" fontId="16" fillId="0" borderId="49" xfId="0" applyNumberFormat="1" applyFont="1" applyFill="1" applyBorder="1" applyAlignment="1">
      <alignment horizontal="center" wrapText="1"/>
    </xf>
    <xf numFmtId="173" fontId="14" fillId="0" borderId="11" xfId="0" applyNumberFormat="1" applyFont="1" applyFill="1" applyBorder="1" applyAlignment="1">
      <alignment horizontal="center" wrapText="1"/>
    </xf>
    <xf numFmtId="173" fontId="14" fillId="0" borderId="13" xfId="0" applyNumberFormat="1" applyFont="1" applyFill="1" applyBorder="1" applyAlignment="1">
      <alignment horizontal="center" wrapText="1"/>
    </xf>
    <xf numFmtId="173" fontId="1" fillId="0" borderId="18" xfId="0" applyNumberFormat="1" applyFont="1" applyFill="1" applyBorder="1" applyAlignment="1">
      <alignment horizontal="center" wrapText="1"/>
    </xf>
    <xf numFmtId="173" fontId="2" fillId="0" borderId="14" xfId="0" applyNumberFormat="1" applyFont="1" applyFill="1" applyBorder="1" applyAlignment="1">
      <alignment horizontal="center" wrapText="1"/>
    </xf>
    <xf numFmtId="173" fontId="16" fillId="0" borderId="25" xfId="0" applyNumberFormat="1" applyFont="1" applyFill="1" applyBorder="1" applyAlignment="1">
      <alignment horizontal="center" wrapText="1"/>
    </xf>
    <xf numFmtId="173" fontId="16" fillId="0" borderId="28" xfId="0" applyNumberFormat="1" applyFont="1" applyFill="1" applyBorder="1" applyAlignment="1">
      <alignment horizontal="center" wrapText="1"/>
    </xf>
    <xf numFmtId="173" fontId="14" fillId="0" borderId="28" xfId="0" applyNumberFormat="1" applyFont="1" applyFill="1" applyBorder="1" applyAlignment="1">
      <alignment horizontal="center" wrapText="1"/>
    </xf>
    <xf numFmtId="173" fontId="3" fillId="0" borderId="28" xfId="0" applyNumberFormat="1" applyFont="1" applyFill="1" applyBorder="1" applyAlignment="1">
      <alignment horizontal="center" wrapText="1"/>
    </xf>
    <xf numFmtId="173" fontId="3" fillId="0" borderId="11" xfId="0" applyNumberFormat="1" applyFont="1" applyFill="1" applyBorder="1" applyAlignment="1">
      <alignment horizontal="center" wrapText="1"/>
    </xf>
    <xf numFmtId="173" fontId="1" fillId="0" borderId="24" xfId="0" applyNumberFormat="1" applyFont="1" applyFill="1" applyBorder="1" applyAlignment="1">
      <alignment horizontal="center" wrapText="1"/>
    </xf>
    <xf numFmtId="173" fontId="4" fillId="0" borderId="28" xfId="0" applyNumberFormat="1" applyFont="1" applyFill="1" applyBorder="1" applyAlignment="1">
      <alignment horizontal="center" wrapText="1"/>
    </xf>
    <xf numFmtId="173" fontId="4" fillId="0" borderId="21" xfId="0" applyNumberFormat="1" applyFont="1" applyFill="1" applyBorder="1" applyAlignment="1">
      <alignment horizontal="center" wrapText="1"/>
    </xf>
    <xf numFmtId="173" fontId="4" fillId="0" borderId="13" xfId="0" applyNumberFormat="1" applyFont="1" applyFill="1" applyBorder="1" applyAlignment="1">
      <alignment horizontal="center" wrapText="1"/>
    </xf>
    <xf numFmtId="173" fontId="2" fillId="0" borderId="28" xfId="0" applyNumberFormat="1" applyFont="1" applyFill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4" xfId="0" applyNumberFormat="1" applyFont="1" applyFill="1" applyBorder="1" applyAlignment="1">
      <alignment horizontal="center" wrapText="1"/>
    </xf>
    <xf numFmtId="173" fontId="4" fillId="0" borderId="20" xfId="0" applyNumberFormat="1" applyFont="1" applyFill="1" applyBorder="1" applyAlignment="1">
      <alignment horizontal="center" wrapText="1"/>
    </xf>
    <xf numFmtId="173" fontId="24" fillId="0" borderId="21" xfId="0" applyNumberFormat="1" applyFont="1" applyFill="1" applyBorder="1" applyAlignment="1">
      <alignment horizontal="center" wrapText="1"/>
    </xf>
    <xf numFmtId="173" fontId="2" fillId="0" borderId="20" xfId="0" applyNumberFormat="1" applyFont="1" applyFill="1" applyBorder="1" applyAlignment="1">
      <alignment horizontal="center" wrapText="1"/>
    </xf>
    <xf numFmtId="173" fontId="6" fillId="0" borderId="48" xfId="0" applyNumberFormat="1" applyFont="1" applyBorder="1" applyAlignment="1">
      <alignment horizontal="center"/>
    </xf>
    <xf numFmtId="173" fontId="16" fillId="0" borderId="50" xfId="0" applyNumberFormat="1" applyFont="1" applyFill="1" applyBorder="1" applyAlignment="1">
      <alignment horizontal="center" vertical="center" wrapText="1"/>
    </xf>
    <xf numFmtId="173" fontId="1" fillId="0" borderId="26" xfId="0" applyNumberFormat="1" applyFont="1" applyFill="1" applyBorder="1" applyAlignment="1">
      <alignment horizontal="center" vertical="center" wrapText="1"/>
    </xf>
    <xf numFmtId="173" fontId="1" fillId="0" borderId="51" xfId="0" applyNumberFormat="1" applyFont="1" applyFill="1" applyBorder="1" applyAlignment="1">
      <alignment horizontal="center" vertical="center" wrapText="1"/>
    </xf>
    <xf numFmtId="173" fontId="4" fillId="0" borderId="51" xfId="0" applyNumberFormat="1" applyFont="1" applyFill="1" applyBorder="1" applyAlignment="1">
      <alignment horizontal="center" vertical="center" wrapText="1"/>
    </xf>
    <xf numFmtId="173" fontId="1" fillId="0" borderId="52" xfId="0" applyNumberFormat="1" applyFont="1" applyFill="1" applyBorder="1" applyAlignment="1">
      <alignment horizontal="center" vertical="center" wrapText="1"/>
    </xf>
    <xf numFmtId="173" fontId="1" fillId="0" borderId="47" xfId="0" applyNumberFormat="1" applyFont="1" applyFill="1" applyBorder="1" applyAlignment="1">
      <alignment horizontal="center" vertical="center" wrapText="1"/>
    </xf>
    <xf numFmtId="173" fontId="1" fillId="0" borderId="53" xfId="0" applyNumberFormat="1" applyFont="1" applyFill="1" applyBorder="1" applyAlignment="1">
      <alignment horizontal="center" vertical="center" wrapText="1"/>
    </xf>
    <xf numFmtId="173" fontId="2" fillId="0" borderId="50" xfId="0" applyNumberFormat="1" applyFont="1" applyFill="1" applyBorder="1" applyAlignment="1">
      <alignment horizontal="center" vertical="center" wrapText="1"/>
    </xf>
    <xf numFmtId="173" fontId="3" fillId="0" borderId="47" xfId="0" applyNumberFormat="1" applyFont="1" applyFill="1" applyBorder="1" applyAlignment="1">
      <alignment horizontal="center" vertical="center" wrapText="1"/>
    </xf>
    <xf numFmtId="173" fontId="1" fillId="0" borderId="54" xfId="0" applyNumberFormat="1" applyFont="1" applyFill="1" applyBorder="1" applyAlignment="1">
      <alignment horizontal="center" vertical="center" wrapText="1"/>
    </xf>
    <xf numFmtId="173" fontId="1" fillId="0" borderId="55" xfId="0" applyNumberFormat="1" applyFont="1" applyFill="1" applyBorder="1" applyAlignment="1">
      <alignment horizontal="center" vertical="center" wrapText="1"/>
    </xf>
    <xf numFmtId="173" fontId="2" fillId="0" borderId="41" xfId="0" applyNumberFormat="1" applyFont="1" applyFill="1" applyBorder="1" applyAlignment="1">
      <alignment horizontal="center" vertical="center" wrapText="1"/>
    </xf>
    <xf numFmtId="173" fontId="4" fillId="0" borderId="4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52" xfId="0" applyNumberFormat="1" applyFont="1" applyFill="1" applyBorder="1" applyAlignment="1">
      <alignment horizontal="center" vertical="center" wrapText="1"/>
    </xf>
    <xf numFmtId="173" fontId="11" fillId="0" borderId="50" xfId="0" applyNumberFormat="1" applyFont="1" applyFill="1" applyBorder="1" applyAlignment="1">
      <alignment horizontal="center" vertical="center" wrapText="1"/>
    </xf>
    <xf numFmtId="173" fontId="16" fillId="0" borderId="26" xfId="0" applyNumberFormat="1" applyFont="1" applyFill="1" applyBorder="1" applyAlignment="1">
      <alignment horizontal="center" vertical="center" wrapText="1"/>
    </xf>
    <xf numFmtId="173" fontId="1" fillId="0" borderId="47" xfId="0" applyNumberFormat="1" applyFont="1" applyFill="1" applyBorder="1" applyAlignment="1">
      <alignment horizontal="center" vertical="center" wrapText="1"/>
    </xf>
    <xf numFmtId="173" fontId="16" fillId="0" borderId="55" xfId="0" applyNumberFormat="1" applyFont="1" applyFill="1" applyBorder="1" applyAlignment="1">
      <alignment horizontal="center" vertical="center" wrapText="1"/>
    </xf>
    <xf numFmtId="173" fontId="1" fillId="0" borderId="41" xfId="0" applyNumberFormat="1" applyFont="1" applyFill="1" applyBorder="1" applyAlignment="1">
      <alignment horizontal="center" vertical="center" wrapText="1"/>
    </xf>
    <xf numFmtId="173" fontId="3" fillId="0" borderId="51" xfId="0" applyNumberFormat="1" applyFont="1" applyFill="1" applyBorder="1" applyAlignment="1">
      <alignment horizontal="center" vertical="center" wrapText="1"/>
    </xf>
    <xf numFmtId="173" fontId="2" fillId="0" borderId="52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14" fillId="0" borderId="51" xfId="0" applyNumberFormat="1" applyFont="1" applyFill="1" applyBorder="1" applyAlignment="1">
      <alignment horizontal="center" vertical="center" wrapText="1"/>
    </xf>
    <xf numFmtId="173" fontId="16" fillId="0" borderId="47" xfId="0" applyNumberFormat="1" applyFont="1" applyFill="1" applyBorder="1" applyAlignment="1">
      <alignment horizontal="center" vertical="center" wrapText="1"/>
    </xf>
    <xf numFmtId="173" fontId="14" fillId="0" borderId="47" xfId="0" applyNumberFormat="1" applyFont="1" applyFill="1" applyBorder="1" applyAlignment="1">
      <alignment horizontal="center" vertical="center" wrapText="1"/>
    </xf>
    <xf numFmtId="173" fontId="2" fillId="0" borderId="55" xfId="0" applyNumberFormat="1" applyFont="1" applyFill="1" applyBorder="1" applyAlignment="1">
      <alignment horizontal="center" vertical="center" wrapText="1"/>
    </xf>
    <xf numFmtId="173" fontId="3" fillId="0" borderId="41" xfId="0" applyNumberFormat="1" applyFont="1" applyFill="1" applyBorder="1" applyAlignment="1">
      <alignment horizontal="center" vertical="center" wrapText="1"/>
    </xf>
    <xf numFmtId="173" fontId="4" fillId="0" borderId="26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48" xfId="0" applyNumberFormat="1" applyFont="1" applyFill="1" applyBorder="1" applyAlignment="1">
      <alignment horizontal="center" vertical="center" wrapText="1"/>
    </xf>
    <xf numFmtId="173" fontId="16" fillId="0" borderId="49" xfId="0" applyNumberFormat="1" applyFont="1" applyFill="1" applyBorder="1" applyAlignment="1">
      <alignment horizontal="center" vertical="center" wrapText="1"/>
    </xf>
    <xf numFmtId="173" fontId="14" fillId="0" borderId="56" xfId="0" applyNumberFormat="1" applyFont="1" applyFill="1" applyBorder="1" applyAlignment="1">
      <alignment horizontal="center" vertical="center" wrapText="1"/>
    </xf>
    <xf numFmtId="173" fontId="1" fillId="0" borderId="28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center" vertical="center" wrapText="1"/>
    </xf>
    <xf numFmtId="173" fontId="4" fillId="0" borderId="5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133"/>
  <sheetViews>
    <sheetView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7.25390625" style="0" customWidth="1"/>
    <col min="4" max="4" width="12.00390625" style="0" customWidth="1"/>
    <col min="5" max="5" width="11.625" style="0" customWidth="1"/>
    <col min="6" max="6" width="18.25390625" style="0" customWidth="1"/>
    <col min="7" max="7" width="16.75390625" style="62" customWidth="1"/>
  </cols>
  <sheetData>
    <row r="1" spans="3:7" ht="12.75">
      <c r="C1" s="1"/>
      <c r="D1" s="1"/>
      <c r="E1" s="612" t="s">
        <v>167</v>
      </c>
      <c r="F1" s="612"/>
      <c r="G1" s="612"/>
    </row>
    <row r="2" spans="3:7" ht="12.75">
      <c r="C2" s="1"/>
      <c r="D2" s="1"/>
      <c r="E2" s="612" t="s">
        <v>30</v>
      </c>
      <c r="F2" s="612"/>
      <c r="G2" s="612"/>
    </row>
    <row r="3" spans="3:7" ht="12.75">
      <c r="C3" s="1"/>
      <c r="D3" s="1"/>
      <c r="E3" s="612" t="s">
        <v>41</v>
      </c>
      <c r="F3" s="612"/>
      <c r="G3" s="612"/>
    </row>
    <row r="4" spans="3:7" ht="12.75">
      <c r="C4" s="1"/>
      <c r="D4" s="1" t="s">
        <v>31</v>
      </c>
      <c r="E4" s="612" t="s">
        <v>42</v>
      </c>
      <c r="F4" s="612"/>
      <c r="G4" s="612"/>
    </row>
    <row r="5" spans="3:7" ht="12.75">
      <c r="C5" s="1"/>
      <c r="D5" s="1"/>
      <c r="E5" s="612" t="s">
        <v>32</v>
      </c>
      <c r="F5" s="612"/>
      <c r="G5" s="612"/>
    </row>
    <row r="6" spans="3:7" ht="12.75">
      <c r="C6" s="1"/>
      <c r="D6" s="1"/>
      <c r="E6" s="612" t="s">
        <v>174</v>
      </c>
      <c r="F6" s="612"/>
      <c r="G6" s="612"/>
    </row>
    <row r="7" spans="1:7" ht="15" customHeight="1">
      <c r="A7" s="611" t="s">
        <v>166</v>
      </c>
      <c r="B7" s="611"/>
      <c r="C7" s="611"/>
      <c r="D7" s="611"/>
      <c r="E7" s="611"/>
      <c r="F7" s="611"/>
      <c r="G7" s="611"/>
    </row>
    <row r="8" spans="1:7" ht="15" customHeight="1">
      <c r="A8" s="611" t="s">
        <v>168</v>
      </c>
      <c r="B8" s="611"/>
      <c r="C8" s="611"/>
      <c r="D8" s="611"/>
      <c r="E8" s="611"/>
      <c r="F8" s="611"/>
      <c r="G8" s="611"/>
    </row>
    <row r="9" spans="1:7" ht="15">
      <c r="A9" s="610" t="s">
        <v>173</v>
      </c>
      <c r="B9" s="610"/>
      <c r="C9" s="610"/>
      <c r="D9" s="610"/>
      <c r="E9" s="610"/>
      <c r="F9" s="610"/>
      <c r="G9" s="610"/>
    </row>
    <row r="10" spans="1:7" ht="15">
      <c r="A10" s="610" t="s">
        <v>169</v>
      </c>
      <c r="B10" s="610"/>
      <c r="C10" s="610"/>
      <c r="D10" s="610"/>
      <c r="E10" s="610"/>
      <c r="F10" s="610"/>
      <c r="G10" s="610"/>
    </row>
    <row r="11" spans="3:7" ht="12.75">
      <c r="C11" s="1"/>
      <c r="D11" s="1"/>
      <c r="E11" s="1"/>
      <c r="F11" s="1"/>
      <c r="G11" s="2"/>
    </row>
    <row r="12" spans="3:7" ht="12.75">
      <c r="C12" s="1"/>
      <c r="D12" s="1"/>
      <c r="E12" s="1"/>
      <c r="F12" s="1"/>
      <c r="G12" s="2"/>
    </row>
    <row r="13" spans="3:8" ht="13.5" thickBot="1">
      <c r="C13" s="1"/>
      <c r="D13" s="1"/>
      <c r="E13" s="1"/>
      <c r="F13" s="1"/>
      <c r="G13" s="61" t="s">
        <v>0</v>
      </c>
      <c r="H13" s="1"/>
    </row>
    <row r="14" spans="1:7" ht="39" thickBot="1">
      <c r="A14" s="18" t="s">
        <v>34</v>
      </c>
      <c r="B14" s="17"/>
      <c r="C14" s="89" t="s">
        <v>1</v>
      </c>
      <c r="D14" s="90" t="s">
        <v>59</v>
      </c>
      <c r="E14" s="89" t="s">
        <v>2</v>
      </c>
      <c r="F14" s="91" t="s">
        <v>68</v>
      </c>
      <c r="G14" s="92" t="s">
        <v>3</v>
      </c>
    </row>
    <row r="15" spans="1:7" ht="15.75" thickBot="1">
      <c r="A15" s="18"/>
      <c r="B15" s="19" t="s">
        <v>40</v>
      </c>
      <c r="C15" s="22"/>
      <c r="D15" s="23"/>
      <c r="E15" s="22"/>
      <c r="F15" s="24"/>
      <c r="G15" s="527">
        <f>G16+G45+G81+G119+G123+G64+G50+G130+G115</f>
        <v>22046.50398</v>
      </c>
    </row>
    <row r="16" spans="1:7" ht="15.75" thickBot="1">
      <c r="A16" s="82" t="s">
        <v>33</v>
      </c>
      <c r="B16" s="3" t="s">
        <v>5</v>
      </c>
      <c r="C16" s="63" t="s">
        <v>6</v>
      </c>
      <c r="D16" s="26"/>
      <c r="E16" s="25"/>
      <c r="F16" s="27"/>
      <c r="G16" s="528">
        <f>G17+G36+G40+G33</f>
        <v>6442.42007</v>
      </c>
    </row>
    <row r="17" spans="1:7" ht="51">
      <c r="A17" s="81"/>
      <c r="B17" s="8" t="s">
        <v>7</v>
      </c>
      <c r="C17" s="119" t="s">
        <v>6</v>
      </c>
      <c r="D17" s="121" t="s">
        <v>8</v>
      </c>
      <c r="E17" s="119" t="s">
        <v>4</v>
      </c>
      <c r="F17" s="115" t="s">
        <v>4</v>
      </c>
      <c r="G17" s="529">
        <f>G18+G29+G31+G26</f>
        <v>6207.039989999999</v>
      </c>
    </row>
    <row r="18" spans="1:7" ht="52.5" customHeight="1">
      <c r="A18" s="13"/>
      <c r="B18" s="6" t="s">
        <v>9</v>
      </c>
      <c r="C18" s="38" t="s">
        <v>6</v>
      </c>
      <c r="D18" s="39" t="s">
        <v>8</v>
      </c>
      <c r="E18" s="38" t="s">
        <v>10</v>
      </c>
      <c r="F18" s="40" t="s">
        <v>4</v>
      </c>
      <c r="G18" s="530">
        <f>G19+G24</f>
        <v>5852.63999</v>
      </c>
    </row>
    <row r="19" spans="1:7" ht="12.75">
      <c r="A19" s="13"/>
      <c r="B19" s="7" t="s">
        <v>11</v>
      </c>
      <c r="C19" s="41" t="s">
        <v>6</v>
      </c>
      <c r="D19" s="42" t="s">
        <v>8</v>
      </c>
      <c r="E19" s="41" t="s">
        <v>12</v>
      </c>
      <c r="F19" s="43" t="s">
        <v>4</v>
      </c>
      <c r="G19" s="531">
        <f>G20+G21+G22+G23</f>
        <v>5063.191379999999</v>
      </c>
    </row>
    <row r="20" spans="1:7" ht="12.75">
      <c r="A20" s="13"/>
      <c r="B20" s="6" t="s">
        <v>112</v>
      </c>
      <c r="C20" s="38" t="s">
        <v>6</v>
      </c>
      <c r="D20" s="39" t="s">
        <v>8</v>
      </c>
      <c r="E20" s="38" t="s">
        <v>12</v>
      </c>
      <c r="F20" s="40">
        <v>121</v>
      </c>
      <c r="G20" s="530">
        <f>2421.6638+674.71352</f>
        <v>3096.3773199999996</v>
      </c>
    </row>
    <row r="21" spans="1:7" ht="25.5">
      <c r="A21" s="13"/>
      <c r="B21" s="184" t="s">
        <v>113</v>
      </c>
      <c r="C21" s="38" t="s">
        <v>6</v>
      </c>
      <c r="D21" s="39" t="s">
        <v>8</v>
      </c>
      <c r="E21" s="38" t="s">
        <v>12</v>
      </c>
      <c r="F21" s="40">
        <v>122</v>
      </c>
      <c r="G21" s="530">
        <v>0.6</v>
      </c>
    </row>
    <row r="22" spans="1:7" ht="25.5">
      <c r="A22" s="13"/>
      <c r="B22" s="184" t="s">
        <v>114</v>
      </c>
      <c r="C22" s="38" t="s">
        <v>6</v>
      </c>
      <c r="D22" s="39" t="s">
        <v>8</v>
      </c>
      <c r="E22" s="38" t="s">
        <v>12</v>
      </c>
      <c r="F22" s="40">
        <v>242</v>
      </c>
      <c r="G22" s="530">
        <f>75.27239+16.632+235.14704+27.99+8.0078</f>
        <v>363.04922999999997</v>
      </c>
    </row>
    <row r="23" spans="1:7" ht="25.5">
      <c r="A23" s="13"/>
      <c r="B23" s="182" t="s">
        <v>155</v>
      </c>
      <c r="C23" s="38" t="s">
        <v>6</v>
      </c>
      <c r="D23" s="39" t="s">
        <v>8</v>
      </c>
      <c r="E23" s="38" t="s">
        <v>12</v>
      </c>
      <c r="F23" s="183">
        <v>244</v>
      </c>
      <c r="G23" s="532">
        <f>0.79279+24.68887+560.58714+8.55046+291.86757+307.69084+93.18607+9.745+306.05609</f>
        <v>1603.16483</v>
      </c>
    </row>
    <row r="24" spans="1:7" ht="12.75">
      <c r="A24" s="13"/>
      <c r="B24" s="7" t="s">
        <v>13</v>
      </c>
      <c r="C24" s="41" t="s">
        <v>6</v>
      </c>
      <c r="D24" s="42" t="s">
        <v>8</v>
      </c>
      <c r="E24" s="33" t="s">
        <v>14</v>
      </c>
      <c r="F24" s="44"/>
      <c r="G24" s="531">
        <f>G25</f>
        <v>789.4486099999999</v>
      </c>
    </row>
    <row r="25" spans="1:7" ht="12.75">
      <c r="A25" s="13"/>
      <c r="B25" s="6" t="s">
        <v>112</v>
      </c>
      <c r="C25" s="38" t="s">
        <v>6</v>
      </c>
      <c r="D25" s="39" t="s">
        <v>8</v>
      </c>
      <c r="E25" s="34" t="s">
        <v>14</v>
      </c>
      <c r="F25" s="35" t="s">
        <v>115</v>
      </c>
      <c r="G25" s="530">
        <f>614.09994+175.34867</f>
        <v>789.4486099999999</v>
      </c>
    </row>
    <row r="26" spans="1:7" ht="63.75">
      <c r="A26" s="13"/>
      <c r="B26" s="511" t="s">
        <v>150</v>
      </c>
      <c r="C26" s="38" t="s">
        <v>6</v>
      </c>
      <c r="D26" s="39" t="s">
        <v>8</v>
      </c>
      <c r="E26" s="34" t="s">
        <v>149</v>
      </c>
      <c r="F26" s="35"/>
      <c r="G26" s="530">
        <f>G27</f>
        <v>1</v>
      </c>
    </row>
    <row r="27" spans="1:7" ht="25.5">
      <c r="A27" s="13"/>
      <c r="B27" s="182" t="s">
        <v>151</v>
      </c>
      <c r="C27" s="38" t="s">
        <v>6</v>
      </c>
      <c r="D27" s="39" t="s">
        <v>8</v>
      </c>
      <c r="E27" s="34" t="s">
        <v>146</v>
      </c>
      <c r="F27" s="35"/>
      <c r="G27" s="530">
        <f>G28</f>
        <v>1</v>
      </c>
    </row>
    <row r="28" spans="1:7" ht="25.5">
      <c r="A28" s="13"/>
      <c r="B28" s="182" t="s">
        <v>155</v>
      </c>
      <c r="C28" s="38" t="s">
        <v>6</v>
      </c>
      <c r="D28" s="39" t="s">
        <v>8</v>
      </c>
      <c r="E28" s="34" t="s">
        <v>146</v>
      </c>
      <c r="F28" s="35" t="s">
        <v>122</v>
      </c>
      <c r="G28" s="530">
        <v>1</v>
      </c>
    </row>
    <row r="29" spans="1:7" ht="38.25">
      <c r="A29" s="13"/>
      <c r="B29" s="133" t="s">
        <v>91</v>
      </c>
      <c r="C29" s="38" t="s">
        <v>6</v>
      </c>
      <c r="D29" s="129" t="s">
        <v>8</v>
      </c>
      <c r="E29" s="34" t="s">
        <v>92</v>
      </c>
      <c r="F29" s="35"/>
      <c r="G29" s="530">
        <f>G30</f>
        <v>19.9</v>
      </c>
    </row>
    <row r="30" spans="1:7" ht="63.75">
      <c r="A30" s="13"/>
      <c r="B30" s="460" t="s">
        <v>117</v>
      </c>
      <c r="C30" s="38" t="s">
        <v>6</v>
      </c>
      <c r="D30" s="129" t="s">
        <v>8</v>
      </c>
      <c r="E30" s="34" t="s">
        <v>92</v>
      </c>
      <c r="F30" s="35" t="s">
        <v>116</v>
      </c>
      <c r="G30" s="530">
        <v>19.9</v>
      </c>
    </row>
    <row r="31" spans="1:7" ht="76.5">
      <c r="A31" s="13"/>
      <c r="B31" s="133" t="s">
        <v>58</v>
      </c>
      <c r="C31" s="38" t="s">
        <v>6</v>
      </c>
      <c r="D31" s="129" t="s">
        <v>8</v>
      </c>
      <c r="E31" s="34" t="s">
        <v>93</v>
      </c>
      <c r="F31" s="35"/>
      <c r="G31" s="530">
        <f>G32</f>
        <v>333.5</v>
      </c>
    </row>
    <row r="32" spans="1:7" ht="12.75">
      <c r="A32" s="13"/>
      <c r="B32" s="133" t="s">
        <v>57</v>
      </c>
      <c r="C32" s="38" t="s">
        <v>6</v>
      </c>
      <c r="D32" s="129" t="s">
        <v>8</v>
      </c>
      <c r="E32" s="34" t="s">
        <v>93</v>
      </c>
      <c r="F32" s="35" t="s">
        <v>118</v>
      </c>
      <c r="G32" s="530">
        <v>333.5</v>
      </c>
    </row>
    <row r="33" spans="1:7" ht="41.25" customHeight="1">
      <c r="A33" s="13"/>
      <c r="B33" s="179" t="s">
        <v>110</v>
      </c>
      <c r="C33" s="32" t="s">
        <v>6</v>
      </c>
      <c r="D33" s="178" t="s">
        <v>109</v>
      </c>
      <c r="E33" s="32" t="s">
        <v>4</v>
      </c>
      <c r="F33" s="180"/>
      <c r="G33" s="533">
        <f>G34</f>
        <v>147.984</v>
      </c>
    </row>
    <row r="34" spans="1:7" ht="76.5">
      <c r="A34" s="13"/>
      <c r="B34" s="133" t="s">
        <v>58</v>
      </c>
      <c r="C34" s="34" t="s">
        <v>6</v>
      </c>
      <c r="D34" s="181" t="s">
        <v>109</v>
      </c>
      <c r="E34" s="34" t="s">
        <v>93</v>
      </c>
      <c r="F34" s="35"/>
      <c r="G34" s="530">
        <f>G35</f>
        <v>147.984</v>
      </c>
    </row>
    <row r="35" spans="1:7" ht="12.75">
      <c r="A35" s="13"/>
      <c r="B35" s="133" t="s">
        <v>57</v>
      </c>
      <c r="C35" s="33" t="s">
        <v>6</v>
      </c>
      <c r="D35" s="181" t="s">
        <v>109</v>
      </c>
      <c r="E35" s="34" t="s">
        <v>93</v>
      </c>
      <c r="F35" s="35" t="s">
        <v>118</v>
      </c>
      <c r="G35" s="530">
        <v>147.984</v>
      </c>
    </row>
    <row r="36" spans="1:8" s="15" customFormat="1" ht="14.25">
      <c r="A36" s="83"/>
      <c r="B36" s="20" t="s">
        <v>26</v>
      </c>
      <c r="C36" s="45" t="s">
        <v>6</v>
      </c>
      <c r="D36" s="127" t="s">
        <v>89</v>
      </c>
      <c r="E36" s="45" t="s">
        <v>4</v>
      </c>
      <c r="F36" s="46" t="s">
        <v>4</v>
      </c>
      <c r="G36" s="534">
        <f>G37</f>
        <v>0</v>
      </c>
      <c r="H36" s="14"/>
    </row>
    <row r="37" spans="1:8" ht="12.75">
      <c r="A37" s="13"/>
      <c r="B37" s="7" t="s">
        <v>26</v>
      </c>
      <c r="C37" s="41" t="s">
        <v>6</v>
      </c>
      <c r="D37" s="128" t="s">
        <v>89</v>
      </c>
      <c r="E37" s="41" t="s">
        <v>27</v>
      </c>
      <c r="F37" s="43" t="s">
        <v>4</v>
      </c>
      <c r="G37" s="531">
        <f>G38</f>
        <v>0</v>
      </c>
      <c r="H37" s="9"/>
    </row>
    <row r="38" spans="1:8" ht="38.25">
      <c r="A38" s="13"/>
      <c r="B38" s="6" t="s">
        <v>28</v>
      </c>
      <c r="C38" s="38" t="s">
        <v>6</v>
      </c>
      <c r="D38" s="129" t="s">
        <v>89</v>
      </c>
      <c r="E38" s="34" t="s">
        <v>75</v>
      </c>
      <c r="F38" s="40" t="s">
        <v>4</v>
      </c>
      <c r="G38" s="530">
        <f>G39</f>
        <v>0</v>
      </c>
      <c r="H38" s="9"/>
    </row>
    <row r="39" spans="1:8" ht="12.75">
      <c r="A39" s="13"/>
      <c r="B39" s="7" t="s">
        <v>119</v>
      </c>
      <c r="C39" s="41" t="s">
        <v>6</v>
      </c>
      <c r="D39" s="128" t="s">
        <v>89</v>
      </c>
      <c r="E39" s="33" t="s">
        <v>75</v>
      </c>
      <c r="F39" s="43">
        <v>870</v>
      </c>
      <c r="G39" s="531">
        <v>0</v>
      </c>
      <c r="H39" s="9"/>
    </row>
    <row r="40" spans="1:7" ht="14.25">
      <c r="A40" s="21"/>
      <c r="B40" s="8" t="s">
        <v>15</v>
      </c>
      <c r="C40" s="36" t="s">
        <v>6</v>
      </c>
      <c r="D40" s="47" t="s">
        <v>90</v>
      </c>
      <c r="E40" s="48"/>
      <c r="F40" s="37"/>
      <c r="G40" s="529">
        <f>G41</f>
        <v>87.39608</v>
      </c>
    </row>
    <row r="41" spans="1:7" ht="12.75">
      <c r="A41" s="21"/>
      <c r="B41" s="187" t="s">
        <v>43</v>
      </c>
      <c r="C41" s="57" t="s">
        <v>6</v>
      </c>
      <c r="D41" s="105" t="s">
        <v>90</v>
      </c>
      <c r="E41" s="49" t="s">
        <v>16</v>
      </c>
      <c r="F41" s="118"/>
      <c r="G41" s="535">
        <f>G42+G43+G44</f>
        <v>87.39608</v>
      </c>
    </row>
    <row r="42" spans="1:7" s="64" customFormat="1" ht="25.5">
      <c r="A42" s="103"/>
      <c r="B42" s="185" t="s">
        <v>114</v>
      </c>
      <c r="C42" s="118" t="s">
        <v>6</v>
      </c>
      <c r="D42" s="181" t="s">
        <v>90</v>
      </c>
      <c r="E42" s="124" t="s">
        <v>16</v>
      </c>
      <c r="F42" s="186">
        <v>242</v>
      </c>
      <c r="G42" s="536">
        <v>23.47096</v>
      </c>
    </row>
    <row r="43" spans="1:7" s="64" customFormat="1" ht="25.5">
      <c r="A43" s="103"/>
      <c r="B43" s="182" t="s">
        <v>155</v>
      </c>
      <c r="C43" s="118" t="s">
        <v>6</v>
      </c>
      <c r="D43" s="181" t="s">
        <v>90</v>
      </c>
      <c r="E43" s="124" t="s">
        <v>16</v>
      </c>
      <c r="F43" s="186">
        <v>244</v>
      </c>
      <c r="G43" s="536">
        <f>0.63882+2.5+0.42+57.75</f>
        <v>61.30882</v>
      </c>
    </row>
    <row r="44" spans="1:7" s="64" customFormat="1" ht="13.5" thickBot="1">
      <c r="A44" s="103"/>
      <c r="B44" s="11" t="s">
        <v>120</v>
      </c>
      <c r="C44" s="118" t="s">
        <v>6</v>
      </c>
      <c r="D44" s="181" t="s">
        <v>90</v>
      </c>
      <c r="E44" s="124" t="s">
        <v>16</v>
      </c>
      <c r="F44" s="30">
        <v>852</v>
      </c>
      <c r="G44" s="537">
        <f>2.6163</f>
        <v>2.6163</v>
      </c>
    </row>
    <row r="45" spans="1:7" s="64" customFormat="1" ht="30.75" customHeight="1" thickBot="1">
      <c r="A45" s="120" t="s">
        <v>35</v>
      </c>
      <c r="B45" s="3" t="s">
        <v>52</v>
      </c>
      <c r="C45" s="50" t="s">
        <v>53</v>
      </c>
      <c r="D45" s="51" t="s">
        <v>54</v>
      </c>
      <c r="E45" s="50"/>
      <c r="F45" s="52"/>
      <c r="G45" s="538">
        <f>G46</f>
        <v>199.994</v>
      </c>
    </row>
    <row r="46" spans="1:7" s="64" customFormat="1" ht="25.5">
      <c r="A46" s="86"/>
      <c r="B46" s="85" t="s">
        <v>55</v>
      </c>
      <c r="C46" s="77" t="s">
        <v>53</v>
      </c>
      <c r="D46" s="77" t="s">
        <v>54</v>
      </c>
      <c r="E46" s="79" t="s">
        <v>56</v>
      </c>
      <c r="F46" s="79"/>
      <c r="G46" s="539">
        <f>G47+G48+G49</f>
        <v>199.994</v>
      </c>
    </row>
    <row r="47" spans="1:7" s="64" customFormat="1" ht="15" thickBot="1">
      <c r="A47" s="84"/>
      <c r="B47" s="5" t="s">
        <v>112</v>
      </c>
      <c r="C47" s="188" t="s">
        <v>53</v>
      </c>
      <c r="D47" s="188" t="s">
        <v>54</v>
      </c>
      <c r="E47" s="31" t="s">
        <v>56</v>
      </c>
      <c r="F47" s="31" t="s">
        <v>115</v>
      </c>
      <c r="G47" s="540">
        <f>145.14009+43.52487</f>
        <v>188.66495999999998</v>
      </c>
    </row>
    <row r="48" spans="1:7" s="64" customFormat="1" ht="26.25" thickBot="1">
      <c r="A48" s="84"/>
      <c r="B48" s="189" t="s">
        <v>114</v>
      </c>
      <c r="C48" s="188" t="s">
        <v>53</v>
      </c>
      <c r="D48" s="188" t="s">
        <v>54</v>
      </c>
      <c r="E48" s="31" t="s">
        <v>56</v>
      </c>
      <c r="F48" s="190" t="s">
        <v>121</v>
      </c>
      <c r="G48" s="540">
        <v>1.25076</v>
      </c>
    </row>
    <row r="49" spans="1:7" s="64" customFormat="1" ht="26.25" thickBot="1">
      <c r="A49" s="84"/>
      <c r="B49" s="182" t="s">
        <v>155</v>
      </c>
      <c r="C49" s="188" t="s">
        <v>53</v>
      </c>
      <c r="D49" s="188" t="s">
        <v>54</v>
      </c>
      <c r="E49" s="31" t="s">
        <v>56</v>
      </c>
      <c r="F49" s="97" t="s">
        <v>122</v>
      </c>
      <c r="G49" s="541">
        <f>1.92828+7.4+0.75</f>
        <v>10.07828</v>
      </c>
    </row>
    <row r="50" spans="1:7" s="64" customFormat="1" ht="57.75" thickBot="1">
      <c r="A50" s="110" t="s">
        <v>36</v>
      </c>
      <c r="B50" s="75" t="s">
        <v>69</v>
      </c>
      <c r="C50" s="99" t="s">
        <v>70</v>
      </c>
      <c r="D50" s="98" t="s">
        <v>71</v>
      </c>
      <c r="E50" s="80"/>
      <c r="F50" s="97"/>
      <c r="G50" s="542">
        <f>G59+G51+G53+G56</f>
        <v>438.23989</v>
      </c>
    </row>
    <row r="51" spans="1:7" s="64" customFormat="1" ht="43.5" thickBot="1">
      <c r="A51" s="110"/>
      <c r="B51" s="135" t="s">
        <v>94</v>
      </c>
      <c r="C51" s="112" t="s">
        <v>70</v>
      </c>
      <c r="D51" s="113" t="s">
        <v>71</v>
      </c>
      <c r="E51" s="101" t="s">
        <v>95</v>
      </c>
      <c r="F51" s="97"/>
      <c r="G51" s="543">
        <f>G52</f>
        <v>0</v>
      </c>
    </row>
    <row r="52" spans="1:7" s="64" customFormat="1" ht="27.75" customHeight="1" thickBot="1">
      <c r="A52" s="110"/>
      <c r="B52" s="182" t="s">
        <v>155</v>
      </c>
      <c r="C52" s="78" t="s">
        <v>70</v>
      </c>
      <c r="D52" s="106" t="s">
        <v>71</v>
      </c>
      <c r="E52" s="80" t="s">
        <v>95</v>
      </c>
      <c r="F52" s="97" t="s">
        <v>122</v>
      </c>
      <c r="G52" s="541">
        <v>0</v>
      </c>
    </row>
    <row r="53" spans="1:7" s="64" customFormat="1" ht="42.75" customHeight="1" thickBot="1">
      <c r="A53" s="110"/>
      <c r="B53" s="100" t="s">
        <v>139</v>
      </c>
      <c r="C53" s="112" t="s">
        <v>70</v>
      </c>
      <c r="D53" s="113" t="s">
        <v>71</v>
      </c>
      <c r="E53" s="101" t="s">
        <v>157</v>
      </c>
      <c r="F53" s="191"/>
      <c r="G53" s="543">
        <f>G54</f>
        <v>50.412</v>
      </c>
    </row>
    <row r="54" spans="1:7" s="64" customFormat="1" ht="57.75" customHeight="1" thickBot="1">
      <c r="A54" s="110"/>
      <c r="B54" s="7" t="s">
        <v>156</v>
      </c>
      <c r="C54" s="78" t="s">
        <v>70</v>
      </c>
      <c r="D54" s="106" t="s">
        <v>71</v>
      </c>
      <c r="E54" s="481" t="s">
        <v>140</v>
      </c>
      <c r="F54" s="191"/>
      <c r="G54" s="543">
        <f>G55</f>
        <v>50.412</v>
      </c>
    </row>
    <row r="55" spans="1:7" s="64" customFormat="1" ht="27.75" customHeight="1" thickBot="1">
      <c r="A55" s="110"/>
      <c r="B55" s="182" t="s">
        <v>155</v>
      </c>
      <c r="C55" s="78" t="s">
        <v>70</v>
      </c>
      <c r="D55" s="106" t="s">
        <v>71</v>
      </c>
      <c r="E55" s="481" t="s">
        <v>140</v>
      </c>
      <c r="F55" s="482" t="s">
        <v>122</v>
      </c>
      <c r="G55" s="541">
        <v>50.412</v>
      </c>
    </row>
    <row r="56" spans="1:7" s="64" customFormat="1" ht="72" customHeight="1" thickBot="1">
      <c r="A56" s="110"/>
      <c r="B56" s="184" t="s">
        <v>148</v>
      </c>
      <c r="C56" s="78" t="s">
        <v>70</v>
      </c>
      <c r="D56" s="106" t="s">
        <v>71</v>
      </c>
      <c r="E56" s="481" t="s">
        <v>153</v>
      </c>
      <c r="F56" s="482"/>
      <c r="G56" s="541">
        <f>G57</f>
        <v>150</v>
      </c>
    </row>
    <row r="57" spans="1:7" s="64" customFormat="1" ht="57" customHeight="1" thickBot="1">
      <c r="A57" s="110"/>
      <c r="B57" s="184" t="s">
        <v>152</v>
      </c>
      <c r="C57" s="78" t="s">
        <v>70</v>
      </c>
      <c r="D57" s="106" t="s">
        <v>71</v>
      </c>
      <c r="E57" s="481" t="s">
        <v>147</v>
      </c>
      <c r="F57" s="482"/>
      <c r="G57" s="541">
        <f>G58</f>
        <v>150</v>
      </c>
    </row>
    <row r="58" spans="1:7" s="64" customFormat="1" ht="27.75" customHeight="1" thickBot="1">
      <c r="A58" s="110"/>
      <c r="B58" s="182" t="s">
        <v>155</v>
      </c>
      <c r="C58" s="78" t="s">
        <v>70</v>
      </c>
      <c r="D58" s="106" t="s">
        <v>71</v>
      </c>
      <c r="E58" s="481" t="s">
        <v>147</v>
      </c>
      <c r="F58" s="482" t="s">
        <v>122</v>
      </c>
      <c r="G58" s="541">
        <v>150</v>
      </c>
    </row>
    <row r="59" spans="1:7" s="64" customFormat="1" ht="15" thickBot="1">
      <c r="A59" s="84"/>
      <c r="B59" s="100" t="s">
        <v>60</v>
      </c>
      <c r="C59" s="112" t="s">
        <v>70</v>
      </c>
      <c r="D59" s="113" t="s">
        <v>71</v>
      </c>
      <c r="E59" s="101" t="s">
        <v>158</v>
      </c>
      <c r="F59" s="97"/>
      <c r="G59" s="543">
        <f>G60+G62</f>
        <v>237.82789</v>
      </c>
    </row>
    <row r="60" spans="1:7" s="64" customFormat="1" ht="39" thickBot="1">
      <c r="A60" s="84"/>
      <c r="B60" s="147" t="s">
        <v>159</v>
      </c>
      <c r="C60" s="112" t="s">
        <v>70</v>
      </c>
      <c r="D60" s="113" t="s">
        <v>71</v>
      </c>
      <c r="E60" s="101" t="s">
        <v>78</v>
      </c>
      <c r="F60" s="97"/>
      <c r="G60" s="543">
        <f>G61</f>
        <v>187.82789</v>
      </c>
    </row>
    <row r="61" spans="1:7" s="64" customFormat="1" ht="26.25" customHeight="1" thickBot="1">
      <c r="A61" s="84"/>
      <c r="B61" s="182" t="s">
        <v>155</v>
      </c>
      <c r="C61" s="78" t="s">
        <v>70</v>
      </c>
      <c r="D61" s="106" t="s">
        <v>71</v>
      </c>
      <c r="E61" s="80" t="s">
        <v>78</v>
      </c>
      <c r="F61" s="97" t="s">
        <v>122</v>
      </c>
      <c r="G61" s="541">
        <f>132.82789+55</f>
        <v>187.82789</v>
      </c>
    </row>
    <row r="62" spans="1:7" s="64" customFormat="1" ht="60.75" customHeight="1" thickBot="1">
      <c r="A62" s="84"/>
      <c r="B62" s="100" t="s">
        <v>160</v>
      </c>
      <c r="C62" s="112" t="s">
        <v>70</v>
      </c>
      <c r="D62" s="113" t="s">
        <v>71</v>
      </c>
      <c r="E62" s="101" t="s">
        <v>141</v>
      </c>
      <c r="F62" s="97"/>
      <c r="G62" s="541">
        <f>G63</f>
        <v>50</v>
      </c>
    </row>
    <row r="63" spans="1:7" s="64" customFormat="1" ht="26.25" customHeight="1" thickBot="1">
      <c r="A63" s="84"/>
      <c r="B63" s="182" t="s">
        <v>155</v>
      </c>
      <c r="C63" s="78" t="s">
        <v>70</v>
      </c>
      <c r="D63" s="106" t="s">
        <v>71</v>
      </c>
      <c r="E63" s="481" t="s">
        <v>141</v>
      </c>
      <c r="F63" s="97" t="s">
        <v>122</v>
      </c>
      <c r="G63" s="541">
        <v>50</v>
      </c>
    </row>
    <row r="64" spans="1:7" s="64" customFormat="1" ht="26.25" customHeight="1" thickBot="1">
      <c r="A64" s="109" t="s">
        <v>37</v>
      </c>
      <c r="B64" s="75" t="s">
        <v>96</v>
      </c>
      <c r="C64" s="99" t="s">
        <v>64</v>
      </c>
      <c r="D64" s="98" t="s">
        <v>64</v>
      </c>
      <c r="E64" s="99"/>
      <c r="F64" s="122"/>
      <c r="G64" s="542">
        <f>G65+G76</f>
        <v>8704.15883</v>
      </c>
    </row>
    <row r="65" spans="1:7" s="64" customFormat="1" ht="26.25" customHeight="1" thickBot="1">
      <c r="A65" s="84"/>
      <c r="B65" s="135" t="s">
        <v>97</v>
      </c>
      <c r="C65" s="112" t="s">
        <v>64</v>
      </c>
      <c r="D65" s="113" t="s">
        <v>98</v>
      </c>
      <c r="E65" s="112"/>
      <c r="F65" s="136"/>
      <c r="G65" s="544">
        <f>G73+G66+G69+G71</f>
        <v>5790.96187</v>
      </c>
    </row>
    <row r="66" spans="1:7" s="64" customFormat="1" ht="42.75" customHeight="1" thickBot="1">
      <c r="A66" s="84"/>
      <c r="B66" s="100" t="s">
        <v>139</v>
      </c>
      <c r="C66" s="112" t="s">
        <v>64</v>
      </c>
      <c r="D66" s="113" t="s">
        <v>98</v>
      </c>
      <c r="E66" s="112" t="s">
        <v>157</v>
      </c>
      <c r="F66" s="136"/>
      <c r="G66" s="544">
        <f>G67</f>
        <v>700</v>
      </c>
    </row>
    <row r="67" spans="1:7" s="64" customFormat="1" ht="64.5" customHeight="1" thickBot="1">
      <c r="A67" s="84"/>
      <c r="B67" s="7" t="s">
        <v>156</v>
      </c>
      <c r="C67" s="112" t="s">
        <v>64</v>
      </c>
      <c r="D67" s="113" t="s">
        <v>98</v>
      </c>
      <c r="E67" s="112" t="s">
        <v>140</v>
      </c>
      <c r="F67" s="136"/>
      <c r="G67" s="544">
        <f>G68</f>
        <v>700</v>
      </c>
    </row>
    <row r="68" spans="1:7" s="64" customFormat="1" ht="26.25" customHeight="1" thickBot="1">
      <c r="A68" s="84"/>
      <c r="B68" s="182" t="s">
        <v>155</v>
      </c>
      <c r="C68" s="78" t="s">
        <v>64</v>
      </c>
      <c r="D68" s="106" t="s">
        <v>98</v>
      </c>
      <c r="E68" s="78" t="s">
        <v>140</v>
      </c>
      <c r="F68" s="479" t="s">
        <v>122</v>
      </c>
      <c r="G68" s="545">
        <v>700</v>
      </c>
    </row>
    <row r="69" spans="1:7" s="64" customFormat="1" ht="57.75" customHeight="1" thickBot="1">
      <c r="A69" s="84"/>
      <c r="B69" s="480" t="s">
        <v>144</v>
      </c>
      <c r="C69" s="112" t="s">
        <v>64</v>
      </c>
      <c r="D69" s="113" t="s">
        <v>98</v>
      </c>
      <c r="E69" s="112" t="s">
        <v>142</v>
      </c>
      <c r="F69" s="479"/>
      <c r="G69" s="544">
        <f>G70</f>
        <v>971.039</v>
      </c>
    </row>
    <row r="70" spans="1:7" s="64" customFormat="1" ht="26.25" customHeight="1" thickBot="1">
      <c r="A70" s="84"/>
      <c r="B70" s="182" t="s">
        <v>155</v>
      </c>
      <c r="C70" s="78" t="s">
        <v>64</v>
      </c>
      <c r="D70" s="106" t="s">
        <v>98</v>
      </c>
      <c r="E70" s="78" t="s">
        <v>142</v>
      </c>
      <c r="F70" s="479" t="s">
        <v>122</v>
      </c>
      <c r="G70" s="545">
        <v>971.039</v>
      </c>
    </row>
    <row r="71" spans="1:7" s="64" customFormat="1" ht="56.25" customHeight="1" thickBot="1">
      <c r="A71" s="84"/>
      <c r="B71" s="480" t="s">
        <v>145</v>
      </c>
      <c r="C71" s="112" t="s">
        <v>64</v>
      </c>
      <c r="D71" s="113" t="s">
        <v>98</v>
      </c>
      <c r="E71" s="112" t="s">
        <v>143</v>
      </c>
      <c r="F71" s="479"/>
      <c r="G71" s="544">
        <f>G72</f>
        <v>1650.211</v>
      </c>
    </row>
    <row r="72" spans="1:7" s="64" customFormat="1" ht="26.25" customHeight="1" thickBot="1">
      <c r="A72" s="84"/>
      <c r="B72" s="182" t="s">
        <v>155</v>
      </c>
      <c r="C72" s="78" t="s">
        <v>64</v>
      </c>
      <c r="D72" s="106" t="s">
        <v>98</v>
      </c>
      <c r="E72" s="78" t="s">
        <v>143</v>
      </c>
      <c r="F72" s="479" t="s">
        <v>122</v>
      </c>
      <c r="G72" s="545">
        <v>1650.211</v>
      </c>
    </row>
    <row r="73" spans="1:7" s="64" customFormat="1" ht="26.25" customHeight="1" thickBot="1">
      <c r="A73" s="84"/>
      <c r="B73" s="100" t="s">
        <v>60</v>
      </c>
      <c r="C73" s="112" t="s">
        <v>64</v>
      </c>
      <c r="D73" s="113" t="s">
        <v>98</v>
      </c>
      <c r="E73" s="101" t="s">
        <v>158</v>
      </c>
      <c r="F73" s="191"/>
      <c r="G73" s="543">
        <f>G74</f>
        <v>2469.71187</v>
      </c>
    </row>
    <row r="74" spans="1:7" s="64" customFormat="1" ht="40.5" customHeight="1" thickBot="1">
      <c r="A74" s="84"/>
      <c r="B74" s="104" t="s">
        <v>161</v>
      </c>
      <c r="C74" s="112" t="s">
        <v>64</v>
      </c>
      <c r="D74" s="113" t="s">
        <v>98</v>
      </c>
      <c r="E74" s="101" t="s">
        <v>99</v>
      </c>
      <c r="F74" s="191"/>
      <c r="G74" s="543">
        <f>G75</f>
        <v>2469.71187</v>
      </c>
    </row>
    <row r="75" spans="1:7" s="64" customFormat="1" ht="26.25" customHeight="1" thickBot="1">
      <c r="A75" s="84"/>
      <c r="B75" s="182" t="s">
        <v>155</v>
      </c>
      <c r="C75" s="78" t="s">
        <v>64</v>
      </c>
      <c r="D75" s="106" t="s">
        <v>98</v>
      </c>
      <c r="E75" s="80" t="s">
        <v>99</v>
      </c>
      <c r="F75" s="97" t="s">
        <v>122</v>
      </c>
      <c r="G75" s="541">
        <f>2058.38068+261.33119+150</f>
        <v>2469.71187</v>
      </c>
    </row>
    <row r="76" spans="1:7" s="64" customFormat="1" ht="30" thickBot="1">
      <c r="A76" s="109"/>
      <c r="B76" s="137" t="s">
        <v>63</v>
      </c>
      <c r="C76" s="138" t="s">
        <v>64</v>
      </c>
      <c r="D76" s="139" t="s">
        <v>65</v>
      </c>
      <c r="E76" s="107"/>
      <c r="F76" s="108"/>
      <c r="G76" s="546">
        <f>G77+G79</f>
        <v>2913.19696</v>
      </c>
    </row>
    <row r="77" spans="1:7" s="64" customFormat="1" ht="26.25" thickBot="1">
      <c r="A77" s="103"/>
      <c r="B77" s="100" t="s">
        <v>62</v>
      </c>
      <c r="C77" s="101" t="s">
        <v>64</v>
      </c>
      <c r="D77" s="102" t="s">
        <v>65</v>
      </c>
      <c r="E77" s="101" t="s">
        <v>66</v>
      </c>
      <c r="F77" s="97"/>
      <c r="G77" s="543">
        <f>G78</f>
        <v>2810.98196</v>
      </c>
    </row>
    <row r="78" spans="1:7" s="64" customFormat="1" ht="27" customHeight="1" thickBot="1">
      <c r="A78" s="103"/>
      <c r="B78" s="182" t="s">
        <v>155</v>
      </c>
      <c r="C78" s="143" t="s">
        <v>64</v>
      </c>
      <c r="D78" s="144" t="s">
        <v>65</v>
      </c>
      <c r="E78" s="107" t="s">
        <v>66</v>
      </c>
      <c r="F78" s="108" t="s">
        <v>122</v>
      </c>
      <c r="G78" s="547">
        <f>2810.98196</f>
        <v>2810.98196</v>
      </c>
    </row>
    <row r="79" spans="1:7" s="64" customFormat="1" ht="27" customHeight="1">
      <c r="A79" s="140"/>
      <c r="B79" s="147" t="s">
        <v>164</v>
      </c>
      <c r="C79" s="148" t="s">
        <v>64</v>
      </c>
      <c r="D79" s="149" t="s">
        <v>65</v>
      </c>
      <c r="E79" s="150" t="s">
        <v>111</v>
      </c>
      <c r="F79" s="151"/>
      <c r="G79" s="548">
        <f>G80</f>
        <v>102.215</v>
      </c>
    </row>
    <row r="80" spans="1:7" s="64" customFormat="1" ht="27" customHeight="1" thickBot="1">
      <c r="A80" s="140"/>
      <c r="B80" s="182" t="s">
        <v>155</v>
      </c>
      <c r="C80" s="145" t="s">
        <v>64</v>
      </c>
      <c r="D80" s="141" t="s">
        <v>65</v>
      </c>
      <c r="E80" s="146" t="s">
        <v>111</v>
      </c>
      <c r="F80" s="69" t="s">
        <v>122</v>
      </c>
      <c r="G80" s="549">
        <v>102.215</v>
      </c>
    </row>
    <row r="81" spans="1:7" ht="15.75" thickBot="1">
      <c r="A81" s="74" t="s">
        <v>38</v>
      </c>
      <c r="B81" s="75" t="s">
        <v>17</v>
      </c>
      <c r="C81" s="71" t="s">
        <v>18</v>
      </c>
      <c r="D81" s="70" t="s">
        <v>18</v>
      </c>
      <c r="E81" s="72" t="s">
        <v>4</v>
      </c>
      <c r="F81" s="70" t="s">
        <v>4</v>
      </c>
      <c r="G81" s="542">
        <f>G85+G99+G82</f>
        <v>5921.68908</v>
      </c>
    </row>
    <row r="82" spans="1:7" ht="15" thickBot="1">
      <c r="A82" s="74"/>
      <c r="B82" s="201" t="s">
        <v>72</v>
      </c>
      <c r="C82" s="202" t="s">
        <v>18</v>
      </c>
      <c r="D82" s="202" t="s">
        <v>73</v>
      </c>
      <c r="E82" s="203"/>
      <c r="F82" s="177"/>
      <c r="G82" s="550">
        <f>G83</f>
        <v>1.98</v>
      </c>
    </row>
    <row r="83" spans="1:7" ht="42.75">
      <c r="A83" s="12"/>
      <c r="B83" s="198" t="s">
        <v>74</v>
      </c>
      <c r="C83" s="158" t="s">
        <v>18</v>
      </c>
      <c r="D83" s="158" t="s">
        <v>73</v>
      </c>
      <c r="E83" s="199">
        <v>3500200</v>
      </c>
      <c r="F83" s="200"/>
      <c r="G83" s="551">
        <f>G84</f>
        <v>1.98</v>
      </c>
    </row>
    <row r="84" spans="1:7" ht="26.25" customHeight="1" thickBot="1">
      <c r="A84" s="12"/>
      <c r="B84" s="182" t="s">
        <v>155</v>
      </c>
      <c r="C84" s="69" t="s">
        <v>18</v>
      </c>
      <c r="D84" s="69" t="s">
        <v>73</v>
      </c>
      <c r="E84" s="194">
        <v>3500200</v>
      </c>
      <c r="F84" s="69" t="s">
        <v>122</v>
      </c>
      <c r="G84" s="549">
        <v>1.98</v>
      </c>
    </row>
    <row r="85" spans="1:219" ht="15" thickBot="1">
      <c r="A85" s="87"/>
      <c r="B85" s="207" t="s">
        <v>44</v>
      </c>
      <c r="C85" s="208" t="s">
        <v>18</v>
      </c>
      <c r="D85" s="209" t="s">
        <v>45</v>
      </c>
      <c r="E85" s="208"/>
      <c r="F85" s="208"/>
      <c r="G85" s="552">
        <f>G89+G86+G94+G91</f>
        <v>3121.0959000000003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</row>
    <row r="86" spans="1:219" ht="38.25">
      <c r="A86" s="87"/>
      <c r="B86" s="204" t="s">
        <v>79</v>
      </c>
      <c r="C86" s="205" t="s">
        <v>18</v>
      </c>
      <c r="D86" s="206" t="s">
        <v>45</v>
      </c>
      <c r="E86" s="205">
        <v>1020102</v>
      </c>
      <c r="F86" s="205"/>
      <c r="G86" s="553">
        <f>G87+G88</f>
        <v>23.6</v>
      </c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</row>
    <row r="87" spans="1:219" ht="25.5">
      <c r="A87" s="87"/>
      <c r="B87" s="182" t="s">
        <v>155</v>
      </c>
      <c r="C87" s="118" t="s">
        <v>18</v>
      </c>
      <c r="D87" s="31" t="s">
        <v>45</v>
      </c>
      <c r="E87" s="114">
        <v>1020102</v>
      </c>
      <c r="F87" s="31" t="s">
        <v>122</v>
      </c>
      <c r="G87" s="554">
        <v>23.6</v>
      </c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</row>
    <row r="88" spans="1:219" ht="38.25">
      <c r="A88" s="87"/>
      <c r="B88" s="477" t="s">
        <v>137</v>
      </c>
      <c r="C88" s="118" t="s">
        <v>18</v>
      </c>
      <c r="D88" s="31" t="s">
        <v>45</v>
      </c>
      <c r="E88" s="114">
        <v>1020102</v>
      </c>
      <c r="F88" s="33" t="s">
        <v>138</v>
      </c>
      <c r="G88" s="555">
        <f>800-800</f>
        <v>0</v>
      </c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</row>
    <row r="89" spans="1:219" s="65" customFormat="1" ht="12.75">
      <c r="A89" s="87"/>
      <c r="B89" s="195" t="s">
        <v>76</v>
      </c>
      <c r="C89" s="57" t="s">
        <v>18</v>
      </c>
      <c r="D89" s="49" t="s">
        <v>45</v>
      </c>
      <c r="E89" s="116">
        <v>3510500</v>
      </c>
      <c r="F89" s="49"/>
      <c r="G89" s="535">
        <f>G90</f>
        <v>2617.2543100000003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</row>
    <row r="90" spans="1:219" s="65" customFormat="1" ht="25.5">
      <c r="A90" s="87"/>
      <c r="B90" s="182" t="s">
        <v>155</v>
      </c>
      <c r="C90" s="118" t="s">
        <v>18</v>
      </c>
      <c r="D90" s="31" t="s">
        <v>45</v>
      </c>
      <c r="E90" s="114">
        <v>3510500</v>
      </c>
      <c r="F90" s="31" t="s">
        <v>122</v>
      </c>
      <c r="G90" s="530">
        <f>164.2313+771.1+892.87281+786.0002+3.05</f>
        <v>2617.2543100000003</v>
      </c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</row>
    <row r="91" spans="1:219" s="65" customFormat="1" ht="76.5">
      <c r="A91" s="87"/>
      <c r="B91" s="133" t="s">
        <v>58</v>
      </c>
      <c r="C91" s="118" t="s">
        <v>18</v>
      </c>
      <c r="D91" s="31" t="s">
        <v>45</v>
      </c>
      <c r="E91" s="114">
        <v>5210600</v>
      </c>
      <c r="F91" s="31"/>
      <c r="G91" s="530">
        <f>G92</f>
        <v>0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</row>
    <row r="92" spans="1:219" s="65" customFormat="1" ht="63.75">
      <c r="A92" s="87"/>
      <c r="B92" s="511" t="s">
        <v>154</v>
      </c>
      <c r="C92" s="118" t="s">
        <v>18</v>
      </c>
      <c r="D92" s="31" t="s">
        <v>45</v>
      </c>
      <c r="E92" s="114">
        <v>5210667</v>
      </c>
      <c r="F92" s="31"/>
      <c r="G92" s="530">
        <f>G93</f>
        <v>0</v>
      </c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</row>
    <row r="93" spans="1:219" s="65" customFormat="1" ht="12.75">
      <c r="A93" s="87"/>
      <c r="B93" s="133" t="s">
        <v>57</v>
      </c>
      <c r="C93" s="118" t="s">
        <v>18</v>
      </c>
      <c r="D93" s="31" t="s">
        <v>45</v>
      </c>
      <c r="E93" s="114">
        <v>5210667</v>
      </c>
      <c r="F93" s="31" t="s">
        <v>118</v>
      </c>
      <c r="G93" s="530">
        <v>0</v>
      </c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</row>
    <row r="94" spans="1:219" s="65" customFormat="1" ht="12.75">
      <c r="A94" s="87"/>
      <c r="B94" s="187" t="s">
        <v>60</v>
      </c>
      <c r="C94" s="57" t="s">
        <v>18</v>
      </c>
      <c r="D94" s="49" t="s">
        <v>45</v>
      </c>
      <c r="E94" s="116">
        <v>7950000</v>
      </c>
      <c r="F94" s="31"/>
      <c r="G94" s="530">
        <f>G95+G97</f>
        <v>480.24159</v>
      </c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</row>
    <row r="95" spans="1:219" s="65" customFormat="1" ht="25.5">
      <c r="A95" s="87"/>
      <c r="B95" s="485" t="s">
        <v>162</v>
      </c>
      <c r="C95" s="57" t="s">
        <v>18</v>
      </c>
      <c r="D95" s="49" t="s">
        <v>45</v>
      </c>
      <c r="E95" s="116">
        <v>7950002</v>
      </c>
      <c r="F95" s="31"/>
      <c r="G95" s="530">
        <f>G96</f>
        <v>281.21459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</row>
    <row r="96" spans="1:219" s="65" customFormat="1" ht="27" customHeight="1">
      <c r="A96" s="87"/>
      <c r="B96" s="182" t="s">
        <v>155</v>
      </c>
      <c r="C96" s="118" t="s">
        <v>18</v>
      </c>
      <c r="D96" s="31" t="s">
        <v>45</v>
      </c>
      <c r="E96" s="114">
        <v>7950002</v>
      </c>
      <c r="F96" s="31" t="s">
        <v>122</v>
      </c>
      <c r="G96" s="530">
        <v>281.21459</v>
      </c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</row>
    <row r="97" spans="1:219" s="65" customFormat="1" ht="38.25">
      <c r="A97" s="87"/>
      <c r="B97" s="187" t="s">
        <v>163</v>
      </c>
      <c r="C97" s="57" t="s">
        <v>18</v>
      </c>
      <c r="D97" s="49" t="s">
        <v>45</v>
      </c>
      <c r="E97" s="116">
        <v>7950003</v>
      </c>
      <c r="F97" s="31"/>
      <c r="G97" s="530">
        <f>G98</f>
        <v>199.027</v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</row>
    <row r="98" spans="1:219" s="65" customFormat="1" ht="29.25" customHeight="1" thickBot="1">
      <c r="A98" s="87"/>
      <c r="B98" s="182" t="s">
        <v>155</v>
      </c>
      <c r="C98" s="196" t="s">
        <v>18</v>
      </c>
      <c r="D98" s="69" t="s">
        <v>45</v>
      </c>
      <c r="E98" s="197">
        <v>7950003</v>
      </c>
      <c r="F98" s="69" t="s">
        <v>122</v>
      </c>
      <c r="G98" s="556">
        <v>199.027</v>
      </c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</row>
    <row r="99" spans="1:219" s="66" customFormat="1" ht="15" thickBot="1">
      <c r="A99" s="16"/>
      <c r="B99" s="201" t="s">
        <v>46</v>
      </c>
      <c r="C99" s="56" t="s">
        <v>18</v>
      </c>
      <c r="D99" s="202" t="s">
        <v>47</v>
      </c>
      <c r="E99" s="213"/>
      <c r="F99" s="202"/>
      <c r="G99" s="557">
        <f>G106+G110+G108+G100+G112+G103</f>
        <v>2798.6131800000003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94"/>
      <c r="GT99" s="94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</row>
    <row r="100" spans="1:219" s="66" customFormat="1" ht="39" thickBot="1">
      <c r="A100" s="16"/>
      <c r="B100" s="465" t="s">
        <v>139</v>
      </c>
      <c r="C100" s="151" t="s">
        <v>18</v>
      </c>
      <c r="D100" s="151" t="s">
        <v>47</v>
      </c>
      <c r="E100" s="483">
        <v>5201500</v>
      </c>
      <c r="F100" s="151"/>
      <c r="G100" s="558">
        <f>G101</f>
        <v>849.588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</row>
    <row r="101" spans="1:219" s="66" customFormat="1" ht="59.25" customHeight="1">
      <c r="A101" s="16"/>
      <c r="B101" s="7" t="s">
        <v>156</v>
      </c>
      <c r="C101" s="151" t="s">
        <v>18</v>
      </c>
      <c r="D101" s="151" t="s">
        <v>47</v>
      </c>
      <c r="E101" s="483">
        <v>5201503</v>
      </c>
      <c r="F101" s="158"/>
      <c r="G101" s="559">
        <f>G102</f>
        <v>849.588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</row>
    <row r="102" spans="1:219" s="66" customFormat="1" ht="25.5">
      <c r="A102" s="16"/>
      <c r="B102" s="182" t="s">
        <v>155</v>
      </c>
      <c r="C102" s="484" t="s">
        <v>18</v>
      </c>
      <c r="D102" s="484" t="s">
        <v>47</v>
      </c>
      <c r="E102" s="183">
        <v>5201503</v>
      </c>
      <c r="F102" s="484" t="s">
        <v>122</v>
      </c>
      <c r="G102" s="560">
        <f>149.588+700</f>
        <v>849.588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</row>
    <row r="103" spans="1:219" s="66" customFormat="1" ht="69.75" customHeight="1">
      <c r="A103" s="16"/>
      <c r="B103" s="184" t="s">
        <v>148</v>
      </c>
      <c r="C103" s="484" t="s">
        <v>18</v>
      </c>
      <c r="D103" s="484" t="s">
        <v>47</v>
      </c>
      <c r="E103" s="183">
        <v>5210100</v>
      </c>
      <c r="F103" s="484"/>
      <c r="G103" s="560">
        <f>G104</f>
        <v>143.67000000000002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</row>
    <row r="104" spans="1:219" s="66" customFormat="1" ht="51">
      <c r="A104" s="16"/>
      <c r="B104" s="184" t="s">
        <v>152</v>
      </c>
      <c r="C104" s="484" t="s">
        <v>18</v>
      </c>
      <c r="D104" s="484" t="s">
        <v>47</v>
      </c>
      <c r="E104" s="183">
        <v>5210140</v>
      </c>
      <c r="F104" s="484"/>
      <c r="G104" s="560">
        <f>G105</f>
        <v>143.67000000000002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</row>
    <row r="105" spans="1:219" s="66" customFormat="1" ht="25.5">
      <c r="A105" s="16"/>
      <c r="B105" s="182" t="s">
        <v>155</v>
      </c>
      <c r="C105" s="484" t="s">
        <v>18</v>
      </c>
      <c r="D105" s="484" t="s">
        <v>47</v>
      </c>
      <c r="E105" s="183">
        <v>5210140</v>
      </c>
      <c r="F105" s="484" t="s">
        <v>122</v>
      </c>
      <c r="G105" s="560">
        <f>68.67+75</f>
        <v>143.67000000000002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94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94"/>
      <c r="HD105" s="94"/>
      <c r="HE105" s="94"/>
      <c r="HF105" s="94"/>
      <c r="HG105" s="94"/>
      <c r="HH105" s="94"/>
      <c r="HI105" s="94"/>
      <c r="HJ105" s="94"/>
      <c r="HK105" s="94"/>
    </row>
    <row r="106" spans="1:219" s="67" customFormat="1" ht="12.75">
      <c r="A106" s="58"/>
      <c r="B106" s="210" t="s">
        <v>48</v>
      </c>
      <c r="C106" s="211" t="s">
        <v>18</v>
      </c>
      <c r="D106" s="158" t="s">
        <v>47</v>
      </c>
      <c r="E106" s="212">
        <v>6000100</v>
      </c>
      <c r="F106" s="158"/>
      <c r="G106" s="561">
        <f>G107</f>
        <v>910.08325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</row>
    <row r="107" spans="1:219" s="65" customFormat="1" ht="25.5">
      <c r="A107" s="13"/>
      <c r="B107" s="182" t="s">
        <v>155</v>
      </c>
      <c r="C107" s="118" t="s">
        <v>18</v>
      </c>
      <c r="D107" s="31" t="s">
        <v>47</v>
      </c>
      <c r="E107" s="114">
        <v>6000100</v>
      </c>
      <c r="F107" s="31" t="s">
        <v>122</v>
      </c>
      <c r="G107" s="530">
        <f>563+296.86325+50.22</f>
        <v>910.08325</v>
      </c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</row>
    <row r="108" spans="1:219" s="65" customFormat="1" ht="12.75">
      <c r="A108" s="13"/>
      <c r="B108" s="104" t="s">
        <v>77</v>
      </c>
      <c r="C108" s="57" t="s">
        <v>18</v>
      </c>
      <c r="D108" s="49" t="s">
        <v>47</v>
      </c>
      <c r="E108" s="116">
        <v>6000300</v>
      </c>
      <c r="F108" s="49"/>
      <c r="G108" s="535">
        <f>G109</f>
        <v>58.43676</v>
      </c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</row>
    <row r="109" spans="1:219" s="65" customFormat="1" ht="28.5" customHeight="1">
      <c r="A109" s="13"/>
      <c r="B109" s="182" t="s">
        <v>155</v>
      </c>
      <c r="C109" s="118" t="s">
        <v>18</v>
      </c>
      <c r="D109" s="31" t="s">
        <v>47</v>
      </c>
      <c r="E109" s="114">
        <v>6000300</v>
      </c>
      <c r="F109" s="31" t="s">
        <v>122</v>
      </c>
      <c r="G109" s="530">
        <v>58.43676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</row>
    <row r="110" spans="1:219" s="67" customFormat="1" ht="25.5">
      <c r="A110" s="58"/>
      <c r="B110" s="117" t="s">
        <v>49</v>
      </c>
      <c r="C110" s="57" t="s">
        <v>18</v>
      </c>
      <c r="D110" s="49" t="s">
        <v>47</v>
      </c>
      <c r="E110" s="116">
        <v>6000500</v>
      </c>
      <c r="F110" s="49"/>
      <c r="G110" s="562">
        <f>G111</f>
        <v>788.9467799999999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</row>
    <row r="111" spans="1:219" s="65" customFormat="1" ht="28.5" customHeight="1">
      <c r="A111" s="13"/>
      <c r="B111" s="182" t="s">
        <v>155</v>
      </c>
      <c r="C111" s="73" t="s">
        <v>18</v>
      </c>
      <c r="D111" s="123" t="s">
        <v>47</v>
      </c>
      <c r="E111" s="130">
        <v>6000500</v>
      </c>
      <c r="F111" s="123" t="s">
        <v>122</v>
      </c>
      <c r="G111" s="563">
        <f>723.44589+52.16789+11.483+1.85</f>
        <v>788.9467799999999</v>
      </c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</row>
    <row r="112" spans="2:7" s="93" customFormat="1" ht="21.75" customHeight="1">
      <c r="B112" s="187" t="s">
        <v>60</v>
      </c>
      <c r="C112" s="57" t="s">
        <v>18</v>
      </c>
      <c r="D112" s="49" t="s">
        <v>47</v>
      </c>
      <c r="E112" s="116">
        <v>7950000</v>
      </c>
      <c r="F112" s="31"/>
      <c r="G112" s="530">
        <f>G113</f>
        <v>47.88839</v>
      </c>
    </row>
    <row r="113" spans="2:7" s="93" customFormat="1" ht="55.5" customHeight="1">
      <c r="B113" s="485" t="s">
        <v>160</v>
      </c>
      <c r="C113" s="57" t="s">
        <v>18</v>
      </c>
      <c r="D113" s="49" t="s">
        <v>47</v>
      </c>
      <c r="E113" s="116">
        <v>7950005</v>
      </c>
      <c r="F113" s="123"/>
      <c r="G113" s="530">
        <f>G114</f>
        <v>47.88839</v>
      </c>
    </row>
    <row r="114" spans="2:7" s="93" customFormat="1" ht="28.5" customHeight="1" thickBot="1">
      <c r="B114" s="182" t="s">
        <v>155</v>
      </c>
      <c r="C114" s="118" t="s">
        <v>18</v>
      </c>
      <c r="D114" s="31" t="s">
        <v>47</v>
      </c>
      <c r="E114" s="114">
        <v>7950005</v>
      </c>
      <c r="F114" s="69" t="s">
        <v>122</v>
      </c>
      <c r="G114" s="531">
        <f>22.88839+25</f>
        <v>47.88839</v>
      </c>
    </row>
    <row r="115" spans="1:7" s="175" customFormat="1" ht="19.5" customHeight="1" thickBot="1">
      <c r="A115" s="175" t="s">
        <v>39</v>
      </c>
      <c r="B115" s="173" t="s">
        <v>104</v>
      </c>
      <c r="C115" s="174" t="s">
        <v>105</v>
      </c>
      <c r="D115" s="176"/>
      <c r="E115" s="177"/>
      <c r="F115" s="52"/>
      <c r="G115" s="550">
        <f>G116</f>
        <v>49.987849999999995</v>
      </c>
    </row>
    <row r="116" spans="2:7" s="94" customFormat="1" ht="18.75" customHeight="1">
      <c r="B116" s="169" t="s">
        <v>106</v>
      </c>
      <c r="C116" s="170" t="s">
        <v>105</v>
      </c>
      <c r="D116" s="170" t="s">
        <v>107</v>
      </c>
      <c r="E116" s="171"/>
      <c r="F116" s="172"/>
      <c r="G116" s="564">
        <f>G117</f>
        <v>49.987849999999995</v>
      </c>
    </row>
    <row r="117" spans="2:7" s="95" customFormat="1" ht="18.75" customHeight="1">
      <c r="B117" s="160" t="s">
        <v>108</v>
      </c>
      <c r="C117" s="161" t="s">
        <v>105</v>
      </c>
      <c r="D117" s="161" t="s">
        <v>107</v>
      </c>
      <c r="E117" s="162">
        <v>4320200</v>
      </c>
      <c r="F117" s="161"/>
      <c r="G117" s="535">
        <f>G118</f>
        <v>49.987849999999995</v>
      </c>
    </row>
    <row r="118" spans="2:7" s="93" customFormat="1" ht="31.5" customHeight="1" thickBot="1">
      <c r="B118" s="182" t="s">
        <v>155</v>
      </c>
      <c r="C118" s="163" t="s">
        <v>105</v>
      </c>
      <c r="D118" s="163" t="s">
        <v>107</v>
      </c>
      <c r="E118" s="168">
        <v>4320200</v>
      </c>
      <c r="F118" s="163" t="s">
        <v>122</v>
      </c>
      <c r="G118" s="549">
        <f>31.28785+18.7</f>
        <v>49.987849999999995</v>
      </c>
    </row>
    <row r="119" spans="1:219" s="4" customFormat="1" ht="36" customHeight="1" thickBot="1">
      <c r="A119" s="110" t="s">
        <v>61</v>
      </c>
      <c r="B119" s="164" t="s">
        <v>19</v>
      </c>
      <c r="C119" s="165" t="s">
        <v>20</v>
      </c>
      <c r="D119" s="166"/>
      <c r="E119" s="165"/>
      <c r="F119" s="167"/>
      <c r="G119" s="565">
        <f>G120</f>
        <v>81.1785</v>
      </c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</row>
    <row r="120" spans="1:219" ht="12.75">
      <c r="A120" s="13"/>
      <c r="B120" s="10" t="s">
        <v>21</v>
      </c>
      <c r="C120" s="53" t="s">
        <v>20</v>
      </c>
      <c r="D120" s="54" t="s">
        <v>22</v>
      </c>
      <c r="E120" s="53"/>
      <c r="F120" s="55"/>
      <c r="G120" s="566">
        <f>G121</f>
        <v>81.1785</v>
      </c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</row>
    <row r="121" spans="1:219" ht="25.5">
      <c r="A121" s="16"/>
      <c r="B121" s="10" t="s">
        <v>23</v>
      </c>
      <c r="C121" s="53" t="s">
        <v>20</v>
      </c>
      <c r="D121" s="54" t="s">
        <v>22</v>
      </c>
      <c r="E121" s="53" t="s">
        <v>24</v>
      </c>
      <c r="F121" s="55"/>
      <c r="G121" s="566">
        <f>G122</f>
        <v>81.1785</v>
      </c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</row>
    <row r="122" spans="1:219" ht="26.25" thickBot="1">
      <c r="A122" s="13"/>
      <c r="B122" s="182" t="s">
        <v>155</v>
      </c>
      <c r="C122" s="28" t="s">
        <v>20</v>
      </c>
      <c r="D122" s="29" t="s">
        <v>22</v>
      </c>
      <c r="E122" s="33" t="s">
        <v>25</v>
      </c>
      <c r="F122" s="214" t="s">
        <v>122</v>
      </c>
      <c r="G122" s="531">
        <f>79.6218+1.5567</f>
        <v>81.1785</v>
      </c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</row>
    <row r="123" spans="1:7" s="93" customFormat="1" ht="27" customHeight="1" thickBot="1">
      <c r="A123" s="125" t="s">
        <v>67</v>
      </c>
      <c r="B123" s="131" t="s">
        <v>80</v>
      </c>
      <c r="C123" s="132" t="s">
        <v>82</v>
      </c>
      <c r="D123" s="132"/>
      <c r="E123" s="132"/>
      <c r="F123" s="132"/>
      <c r="G123" s="557">
        <f>G127+G124</f>
        <v>108.97970000000001</v>
      </c>
    </row>
    <row r="124" spans="1:7" s="93" customFormat="1" ht="27" customHeight="1">
      <c r="A124" s="125"/>
      <c r="B124" s="152" t="s">
        <v>100</v>
      </c>
      <c r="C124" s="154" t="s">
        <v>82</v>
      </c>
      <c r="D124" s="154" t="s">
        <v>101</v>
      </c>
      <c r="E124" s="153"/>
      <c r="F124" s="153"/>
      <c r="G124" s="567">
        <f>G125</f>
        <v>103.584</v>
      </c>
    </row>
    <row r="125" spans="1:7" s="156" customFormat="1" ht="27" customHeight="1">
      <c r="A125" s="157"/>
      <c r="B125" s="155" t="s">
        <v>102</v>
      </c>
      <c r="C125" s="158" t="s">
        <v>82</v>
      </c>
      <c r="D125" s="158" t="s">
        <v>101</v>
      </c>
      <c r="E125" s="158" t="s">
        <v>103</v>
      </c>
      <c r="F125" s="158"/>
      <c r="G125" s="551">
        <f>G126</f>
        <v>103.584</v>
      </c>
    </row>
    <row r="126" spans="1:7" s="156" customFormat="1" ht="27" customHeight="1">
      <c r="A126" s="159"/>
      <c r="B126" s="142" t="s">
        <v>124</v>
      </c>
      <c r="C126" s="124" t="s">
        <v>82</v>
      </c>
      <c r="D126" s="124" t="s">
        <v>101</v>
      </c>
      <c r="E126" s="124" t="s">
        <v>103</v>
      </c>
      <c r="F126" s="124" t="s">
        <v>123</v>
      </c>
      <c r="G126" s="536">
        <v>103.584</v>
      </c>
    </row>
    <row r="127" spans="1:7" s="93" customFormat="1" ht="27" customHeight="1">
      <c r="A127" s="87"/>
      <c r="B127" s="126" t="s">
        <v>81</v>
      </c>
      <c r="C127" s="32" t="s">
        <v>82</v>
      </c>
      <c r="D127" s="32" t="s">
        <v>83</v>
      </c>
      <c r="E127" s="32"/>
      <c r="F127" s="32"/>
      <c r="G127" s="568">
        <f>G128</f>
        <v>5.3957</v>
      </c>
    </row>
    <row r="128" spans="1:7" s="93" customFormat="1" ht="27" customHeight="1">
      <c r="A128" s="87"/>
      <c r="B128" s="5" t="s">
        <v>84</v>
      </c>
      <c r="C128" s="34" t="s">
        <v>82</v>
      </c>
      <c r="D128" s="34" t="s">
        <v>83</v>
      </c>
      <c r="E128" s="34" t="s">
        <v>85</v>
      </c>
      <c r="F128" s="34"/>
      <c r="G128" s="530">
        <f>G129</f>
        <v>5.3957</v>
      </c>
    </row>
    <row r="129" spans="1:7" s="93" customFormat="1" ht="27" customHeight="1" thickBot="1">
      <c r="A129" s="87"/>
      <c r="B129" s="60" t="s">
        <v>124</v>
      </c>
      <c r="C129" s="59" t="s">
        <v>82</v>
      </c>
      <c r="D129" s="59" t="s">
        <v>83</v>
      </c>
      <c r="E129" s="59" t="s">
        <v>85</v>
      </c>
      <c r="F129" s="69" t="s">
        <v>123</v>
      </c>
      <c r="G129" s="556">
        <f>0.31506+5.08064</f>
        <v>5.3957</v>
      </c>
    </row>
    <row r="130" spans="1:7" s="93" customFormat="1" ht="27" customHeight="1" thickBot="1">
      <c r="A130" s="74" t="s">
        <v>165</v>
      </c>
      <c r="B130" s="3" t="s">
        <v>50</v>
      </c>
      <c r="C130" s="56">
        <v>1100</v>
      </c>
      <c r="D130" s="51"/>
      <c r="E130" s="50"/>
      <c r="F130" s="52"/>
      <c r="G130" s="569">
        <f>G131</f>
        <v>99.85606</v>
      </c>
    </row>
    <row r="131" spans="1:7" s="93" customFormat="1" ht="18.75" customHeight="1">
      <c r="A131" s="88"/>
      <c r="B131" s="76" t="s">
        <v>86</v>
      </c>
      <c r="C131" s="68" t="s">
        <v>29</v>
      </c>
      <c r="D131" s="68" t="s">
        <v>87</v>
      </c>
      <c r="E131" s="68"/>
      <c r="F131" s="68"/>
      <c r="G131" s="570">
        <f>G132</f>
        <v>99.85606</v>
      </c>
    </row>
    <row r="132" spans="1:7" s="93" customFormat="1" ht="20.25" customHeight="1">
      <c r="A132" s="87"/>
      <c r="B132" s="5" t="s">
        <v>88</v>
      </c>
      <c r="C132" s="34" t="s">
        <v>29</v>
      </c>
      <c r="D132" s="34" t="s">
        <v>87</v>
      </c>
      <c r="E132" s="34" t="s">
        <v>51</v>
      </c>
      <c r="F132" s="34"/>
      <c r="G132" s="530">
        <f>G133</f>
        <v>99.85606</v>
      </c>
    </row>
    <row r="133" spans="1:7" s="93" customFormat="1" ht="27" customHeight="1" thickBot="1">
      <c r="A133" s="134"/>
      <c r="B133" s="182" t="s">
        <v>155</v>
      </c>
      <c r="C133" s="59" t="s">
        <v>29</v>
      </c>
      <c r="D133" s="59" t="s">
        <v>87</v>
      </c>
      <c r="E133" s="59" t="s">
        <v>51</v>
      </c>
      <c r="F133" s="69" t="s">
        <v>122</v>
      </c>
      <c r="G133" s="556">
        <f>89.12506+8.411+2.32</f>
        <v>99.85606</v>
      </c>
    </row>
  </sheetData>
  <sheetProtection/>
  <mergeCells count="10">
    <mergeCell ref="A10:G10"/>
    <mergeCell ref="A7:G7"/>
    <mergeCell ref="A9:G9"/>
    <mergeCell ref="E1:G1"/>
    <mergeCell ref="E2:G2"/>
    <mergeCell ref="E3:G3"/>
    <mergeCell ref="E4:G4"/>
    <mergeCell ref="E5:G5"/>
    <mergeCell ref="E6:G6"/>
    <mergeCell ref="A8:G8"/>
  </mergeCells>
  <printOptions/>
  <pageMargins left="0.15748031496062992" right="0.15748031496062992" top="0.1968503937007874" bottom="0.1968503937007874" header="0.1968503937007874" footer="0.2362204724409449"/>
  <pageSetup fitToHeight="5" fitToWidth="1" horizontalDpi="600" verticalDpi="600" orientation="portrait" paperSize="9" scale="82" r:id="rId1"/>
  <rowBreaks count="2" manualBreakCount="2">
    <brk id="52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8"/>
  <sheetViews>
    <sheetView tabSelected="1" view="pageBreakPreview" zoomScale="75" zoomScaleSheetLayoutView="75" workbookViewId="0" topLeftCell="A1">
      <selection activeCell="G7" sqref="G7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7.25390625" style="2" customWidth="1"/>
    <col min="11" max="11" width="9.125" style="1" customWidth="1"/>
  </cols>
  <sheetData>
    <row r="1" spans="7:11" ht="12.75">
      <c r="G1" s="612" t="s">
        <v>170</v>
      </c>
      <c r="H1" s="612"/>
      <c r="I1" s="612"/>
      <c r="J1" s="612"/>
      <c r="K1" s="612"/>
    </row>
    <row r="2" spans="7:11" ht="12.75">
      <c r="G2" s="612" t="s">
        <v>30</v>
      </c>
      <c r="H2" s="612"/>
      <c r="I2" s="612"/>
      <c r="J2" s="612"/>
      <c r="K2" s="612"/>
    </row>
    <row r="3" spans="7:11" ht="12.75">
      <c r="G3" s="612" t="s">
        <v>41</v>
      </c>
      <c r="H3" s="612"/>
      <c r="I3" s="612"/>
      <c r="J3" s="612"/>
      <c r="K3" s="612"/>
    </row>
    <row r="4" spans="7:11" ht="12.75">
      <c r="G4" s="612" t="s">
        <v>42</v>
      </c>
      <c r="H4" s="612"/>
      <c r="I4" s="612"/>
      <c r="J4" s="612"/>
      <c r="K4" s="612"/>
    </row>
    <row r="5" spans="7:11" ht="12.75">
      <c r="G5" s="612" t="s">
        <v>32</v>
      </c>
      <c r="H5" s="612"/>
      <c r="I5" s="612"/>
      <c r="J5" s="612"/>
      <c r="K5" s="612"/>
    </row>
    <row r="6" spans="7:11" ht="12.75">
      <c r="G6" s="612" t="s">
        <v>174</v>
      </c>
      <c r="H6" s="612"/>
      <c r="I6" s="612"/>
      <c r="J6" s="612"/>
      <c r="K6" s="612"/>
    </row>
    <row r="8" ht="0.75" customHeight="1"/>
    <row r="9" spans="1:10" ht="15">
      <c r="A9" s="611" t="s">
        <v>166</v>
      </c>
      <c r="B9" s="611"/>
      <c r="C9" s="611"/>
      <c r="D9" s="611"/>
      <c r="E9" s="611"/>
      <c r="F9" s="611"/>
      <c r="G9" s="611"/>
      <c r="H9" s="611"/>
      <c r="I9" s="611"/>
      <c r="J9" s="611"/>
    </row>
    <row r="10" spans="1:10" ht="15" customHeight="1">
      <c r="A10" s="611" t="s">
        <v>171</v>
      </c>
      <c r="B10" s="611"/>
      <c r="C10" s="611"/>
      <c r="D10" s="611"/>
      <c r="E10" s="611"/>
      <c r="F10" s="611"/>
      <c r="G10" s="611"/>
      <c r="H10" s="611"/>
      <c r="I10" s="611"/>
      <c r="J10" s="611"/>
    </row>
    <row r="11" spans="1:10" ht="15">
      <c r="A11" s="610" t="s">
        <v>172</v>
      </c>
      <c r="B11" s="610"/>
      <c r="C11" s="610"/>
      <c r="D11" s="610"/>
      <c r="E11" s="610"/>
      <c r="F11" s="610"/>
      <c r="G11" s="610"/>
      <c r="H11" s="610"/>
      <c r="I11" s="610"/>
      <c r="J11" s="610"/>
    </row>
    <row r="12" ht="12.75">
      <c r="J12" s="1" t="s">
        <v>0</v>
      </c>
    </row>
    <row r="13" ht="13.5" thickBot="1"/>
    <row r="14" spans="1:10" ht="39" thickBot="1">
      <c r="A14" s="215"/>
      <c r="B14" s="216" t="s">
        <v>125</v>
      </c>
      <c r="C14" s="217" t="s">
        <v>126</v>
      </c>
      <c r="D14" s="217" t="s">
        <v>1</v>
      </c>
      <c r="E14" s="217" t="s">
        <v>127</v>
      </c>
      <c r="F14" s="217" t="s">
        <v>2</v>
      </c>
      <c r="G14" s="217" t="s">
        <v>128</v>
      </c>
      <c r="H14" s="216" t="s">
        <v>129</v>
      </c>
      <c r="I14" s="218" t="s">
        <v>130</v>
      </c>
      <c r="J14" s="219" t="s">
        <v>3</v>
      </c>
    </row>
    <row r="15" spans="1:11" s="227" customFormat="1" ht="16.5" thickBot="1">
      <c r="A15" s="220"/>
      <c r="B15" s="221" t="s">
        <v>131</v>
      </c>
      <c r="C15" s="222"/>
      <c r="D15" s="223" t="s">
        <v>4</v>
      </c>
      <c r="E15" s="224" t="s">
        <v>4</v>
      </c>
      <c r="F15" s="225" t="s">
        <v>4</v>
      </c>
      <c r="G15" s="224" t="s">
        <v>4</v>
      </c>
      <c r="H15" s="221"/>
      <c r="I15" s="222"/>
      <c r="J15" s="571">
        <f>J16</f>
        <v>22046.50398</v>
      </c>
      <c r="K15" s="226"/>
    </row>
    <row r="16" spans="1:11" s="4" customFormat="1" ht="43.5" thickBot="1">
      <c r="A16" s="228">
        <v>1</v>
      </c>
      <c r="B16" s="131" t="s">
        <v>132</v>
      </c>
      <c r="C16" s="229" t="s">
        <v>133</v>
      </c>
      <c r="D16" s="230"/>
      <c r="E16" s="231"/>
      <c r="F16" s="232"/>
      <c r="G16" s="231"/>
      <c r="H16" s="233"/>
      <c r="I16" s="234"/>
      <c r="J16" s="572">
        <f>J17+J46+J51+J65+J82+J120+J131+J124+J116</f>
        <v>22046.50398</v>
      </c>
      <c r="K16" s="235"/>
    </row>
    <row r="17" spans="1:11" s="4" customFormat="1" ht="15" thickBot="1">
      <c r="A17" s="228"/>
      <c r="B17" s="131" t="s">
        <v>5</v>
      </c>
      <c r="C17" s="236" t="s">
        <v>133</v>
      </c>
      <c r="D17" s="237" t="s">
        <v>6</v>
      </c>
      <c r="E17" s="238"/>
      <c r="F17" s="239"/>
      <c r="G17" s="240"/>
      <c r="H17" s="241"/>
      <c r="I17" s="242"/>
      <c r="J17" s="573">
        <f>J18+J37+J41+J34</f>
        <v>6442.42007</v>
      </c>
      <c r="K17" s="235"/>
    </row>
    <row r="18" spans="1:10" ht="77.25" thickBot="1">
      <c r="A18" s="87"/>
      <c r="B18" s="243" t="s">
        <v>7</v>
      </c>
      <c r="C18" s="244" t="s">
        <v>133</v>
      </c>
      <c r="D18" s="245" t="s">
        <v>6</v>
      </c>
      <c r="E18" s="246" t="s">
        <v>8</v>
      </c>
      <c r="F18" s="245" t="s">
        <v>4</v>
      </c>
      <c r="G18" s="246" t="s">
        <v>4</v>
      </c>
      <c r="H18" s="247"/>
      <c r="I18" s="248"/>
      <c r="J18" s="574">
        <f>J19+J30+J32+J27</f>
        <v>6207.039989999999</v>
      </c>
    </row>
    <row r="19" spans="1:10" ht="63.75">
      <c r="A19" s="87"/>
      <c r="B19" s="249" t="s">
        <v>9</v>
      </c>
      <c r="C19" s="388" t="s">
        <v>133</v>
      </c>
      <c r="D19" s="473" t="s">
        <v>6</v>
      </c>
      <c r="E19" s="474" t="s">
        <v>8</v>
      </c>
      <c r="F19" s="473" t="s">
        <v>10</v>
      </c>
      <c r="G19" s="474" t="s">
        <v>4</v>
      </c>
      <c r="H19" s="475"/>
      <c r="I19" s="249"/>
      <c r="J19" s="575">
        <f>J20+J25</f>
        <v>5852.63999</v>
      </c>
    </row>
    <row r="20" spans="1:10" ht="12.75">
      <c r="A20" s="87"/>
      <c r="B20" s="254" t="s">
        <v>11</v>
      </c>
      <c r="C20" s="255" t="s">
        <v>133</v>
      </c>
      <c r="D20" s="256" t="s">
        <v>6</v>
      </c>
      <c r="E20" s="257" t="s">
        <v>8</v>
      </c>
      <c r="F20" s="256" t="s">
        <v>12</v>
      </c>
      <c r="G20" s="257" t="s">
        <v>4</v>
      </c>
      <c r="H20" s="192"/>
      <c r="I20" s="5"/>
      <c r="J20" s="576">
        <f>SUM(J21:J24)</f>
        <v>5063.191379999999</v>
      </c>
    </row>
    <row r="21" spans="1:10" ht="12.75">
      <c r="A21" s="87"/>
      <c r="B21" s="189" t="s">
        <v>112</v>
      </c>
      <c r="C21" s="255" t="s">
        <v>133</v>
      </c>
      <c r="D21" s="256" t="s">
        <v>6</v>
      </c>
      <c r="E21" s="257" t="s">
        <v>8</v>
      </c>
      <c r="F21" s="256" t="s">
        <v>12</v>
      </c>
      <c r="G21" s="257">
        <v>121</v>
      </c>
      <c r="H21" s="192"/>
      <c r="I21" s="5"/>
      <c r="J21" s="576">
        <f>'Прил.3'!G20</f>
        <v>3096.3773199999996</v>
      </c>
    </row>
    <row r="22" spans="1:10" ht="25.5">
      <c r="A22" s="87"/>
      <c r="B22" s="184" t="s">
        <v>113</v>
      </c>
      <c r="C22" s="255" t="s">
        <v>133</v>
      </c>
      <c r="D22" s="256" t="s">
        <v>6</v>
      </c>
      <c r="E22" s="257" t="s">
        <v>8</v>
      </c>
      <c r="F22" s="256" t="s">
        <v>12</v>
      </c>
      <c r="G22" s="257">
        <v>122</v>
      </c>
      <c r="H22" s="192"/>
      <c r="I22" s="5"/>
      <c r="J22" s="576">
        <f>'Прил.3'!G21</f>
        <v>0.6</v>
      </c>
    </row>
    <row r="23" spans="1:10" ht="38.25">
      <c r="A23" s="87"/>
      <c r="B23" s="184" t="s">
        <v>114</v>
      </c>
      <c r="C23" s="255" t="s">
        <v>133</v>
      </c>
      <c r="D23" s="256" t="s">
        <v>6</v>
      </c>
      <c r="E23" s="257" t="s">
        <v>8</v>
      </c>
      <c r="F23" s="256" t="s">
        <v>12</v>
      </c>
      <c r="G23" s="257">
        <v>242</v>
      </c>
      <c r="H23" s="192"/>
      <c r="I23" s="5"/>
      <c r="J23" s="576">
        <f>'Прил.3'!G22</f>
        <v>363.04922999999997</v>
      </c>
    </row>
    <row r="24" spans="1:10" ht="39.75" customHeight="1">
      <c r="A24" s="87"/>
      <c r="B24" s="182" t="s">
        <v>155</v>
      </c>
      <c r="C24" s="255" t="s">
        <v>133</v>
      </c>
      <c r="D24" s="256" t="s">
        <v>6</v>
      </c>
      <c r="E24" s="257" t="s">
        <v>8</v>
      </c>
      <c r="F24" s="256" t="s">
        <v>12</v>
      </c>
      <c r="G24" s="257">
        <v>244</v>
      </c>
      <c r="H24" s="192"/>
      <c r="I24" s="5"/>
      <c r="J24" s="576">
        <f>'Прил.3'!G23</f>
        <v>1603.16483</v>
      </c>
    </row>
    <row r="25" spans="1:10" ht="12.75">
      <c r="A25" s="87"/>
      <c r="B25" s="254" t="s">
        <v>13</v>
      </c>
      <c r="C25" s="255" t="s">
        <v>133</v>
      </c>
      <c r="D25" s="256" t="s">
        <v>6</v>
      </c>
      <c r="E25" s="257" t="s">
        <v>8</v>
      </c>
      <c r="F25" s="258" t="s">
        <v>14</v>
      </c>
      <c r="G25" s="255"/>
      <c r="H25" s="259"/>
      <c r="I25" s="5"/>
      <c r="J25" s="576">
        <f>J26</f>
        <v>789.4486099999999</v>
      </c>
    </row>
    <row r="26" spans="1:10" ht="12.75">
      <c r="A26" s="87"/>
      <c r="B26" s="5" t="s">
        <v>112</v>
      </c>
      <c r="C26" s="255" t="s">
        <v>133</v>
      </c>
      <c r="D26" s="256" t="s">
        <v>6</v>
      </c>
      <c r="E26" s="257" t="s">
        <v>8</v>
      </c>
      <c r="F26" s="258" t="s">
        <v>14</v>
      </c>
      <c r="G26" s="255" t="s">
        <v>115</v>
      </c>
      <c r="H26" s="259"/>
      <c r="I26" s="5"/>
      <c r="J26" s="576">
        <f>'Прил.3'!G25</f>
        <v>789.4486099999999</v>
      </c>
    </row>
    <row r="27" spans="1:10" ht="96" customHeight="1">
      <c r="A27" s="87"/>
      <c r="B27" s="511" t="s">
        <v>150</v>
      </c>
      <c r="C27" s="513" t="s">
        <v>133</v>
      </c>
      <c r="D27" s="514" t="s">
        <v>6</v>
      </c>
      <c r="E27" s="515" t="s">
        <v>8</v>
      </c>
      <c r="F27" s="513" t="s">
        <v>149</v>
      </c>
      <c r="G27" s="255"/>
      <c r="H27" s="512"/>
      <c r="I27" s="371"/>
      <c r="J27" s="576">
        <f>J28</f>
        <v>1</v>
      </c>
    </row>
    <row r="28" spans="1:10" ht="44.25" customHeight="1">
      <c r="A28" s="87"/>
      <c r="B28" s="182" t="s">
        <v>151</v>
      </c>
      <c r="C28" s="513" t="s">
        <v>133</v>
      </c>
      <c r="D28" s="514" t="s">
        <v>6</v>
      </c>
      <c r="E28" s="515" t="s">
        <v>8</v>
      </c>
      <c r="F28" s="513" t="s">
        <v>146</v>
      </c>
      <c r="G28" s="255"/>
      <c r="H28" s="259"/>
      <c r="I28" s="5"/>
      <c r="J28" s="576">
        <f>J29</f>
        <v>1</v>
      </c>
    </row>
    <row r="29" spans="1:10" ht="43.5" customHeight="1">
      <c r="A29" s="87"/>
      <c r="B29" s="182" t="s">
        <v>155</v>
      </c>
      <c r="C29" s="255" t="s">
        <v>133</v>
      </c>
      <c r="D29" s="256" t="s">
        <v>6</v>
      </c>
      <c r="E29" s="257" t="s">
        <v>8</v>
      </c>
      <c r="F29" s="478" t="s">
        <v>146</v>
      </c>
      <c r="G29" s="255" t="s">
        <v>122</v>
      </c>
      <c r="H29" s="259"/>
      <c r="I29" s="5"/>
      <c r="J29" s="576">
        <v>1</v>
      </c>
    </row>
    <row r="30" spans="1:10" ht="51">
      <c r="A30" s="87"/>
      <c r="B30" s="5" t="s">
        <v>91</v>
      </c>
      <c r="C30" s="255" t="s">
        <v>133</v>
      </c>
      <c r="D30" s="256" t="s">
        <v>6</v>
      </c>
      <c r="E30" s="257" t="s">
        <v>8</v>
      </c>
      <c r="F30" s="258" t="s">
        <v>92</v>
      </c>
      <c r="G30" s="255"/>
      <c r="H30" s="259"/>
      <c r="I30" s="5"/>
      <c r="J30" s="576">
        <f>J31</f>
        <v>19.9</v>
      </c>
    </row>
    <row r="31" spans="1:10" ht="69" customHeight="1">
      <c r="A31" s="87"/>
      <c r="B31" s="260" t="s">
        <v>117</v>
      </c>
      <c r="C31" s="255" t="s">
        <v>133</v>
      </c>
      <c r="D31" s="256" t="s">
        <v>6</v>
      </c>
      <c r="E31" s="257" t="s">
        <v>8</v>
      </c>
      <c r="F31" s="258" t="s">
        <v>92</v>
      </c>
      <c r="G31" s="255" t="s">
        <v>116</v>
      </c>
      <c r="H31" s="259"/>
      <c r="I31" s="5"/>
      <c r="J31" s="576">
        <v>19.9</v>
      </c>
    </row>
    <row r="32" spans="1:10" ht="102">
      <c r="A32" s="87"/>
      <c r="B32" s="521" t="s">
        <v>58</v>
      </c>
      <c r="C32" s="255" t="s">
        <v>133</v>
      </c>
      <c r="D32" s="256" t="s">
        <v>6</v>
      </c>
      <c r="E32" s="257" t="s">
        <v>8</v>
      </c>
      <c r="F32" s="258" t="s">
        <v>93</v>
      </c>
      <c r="G32" s="255"/>
      <c r="H32" s="259"/>
      <c r="I32" s="5"/>
      <c r="J32" s="576">
        <f>J33</f>
        <v>333.5</v>
      </c>
    </row>
    <row r="33" spans="1:10" ht="12.75">
      <c r="A33" s="87"/>
      <c r="B33" s="260" t="s">
        <v>57</v>
      </c>
      <c r="C33" s="255" t="s">
        <v>133</v>
      </c>
      <c r="D33" s="256" t="s">
        <v>6</v>
      </c>
      <c r="E33" s="257" t="s">
        <v>8</v>
      </c>
      <c r="F33" s="258" t="s">
        <v>93</v>
      </c>
      <c r="G33" s="255" t="s">
        <v>118</v>
      </c>
      <c r="H33" s="259"/>
      <c r="I33" s="5"/>
      <c r="J33" s="576">
        <v>333.5</v>
      </c>
    </row>
    <row r="34" spans="1:11" s="268" customFormat="1" ht="54.75" customHeight="1">
      <c r="A34" s="261"/>
      <c r="B34" s="262" t="s">
        <v>110</v>
      </c>
      <c r="C34" s="263" t="s">
        <v>133</v>
      </c>
      <c r="D34" s="264" t="s">
        <v>6</v>
      </c>
      <c r="E34" s="263" t="s">
        <v>109</v>
      </c>
      <c r="F34" s="264"/>
      <c r="G34" s="263"/>
      <c r="H34" s="265"/>
      <c r="I34" s="266"/>
      <c r="J34" s="577">
        <f>J35</f>
        <v>147.984</v>
      </c>
      <c r="K34" s="267"/>
    </row>
    <row r="35" spans="1:10" ht="107.25" customHeight="1">
      <c r="A35" s="87"/>
      <c r="B35" s="260" t="s">
        <v>58</v>
      </c>
      <c r="C35" s="255" t="s">
        <v>133</v>
      </c>
      <c r="D35" s="258" t="s">
        <v>6</v>
      </c>
      <c r="E35" s="255" t="s">
        <v>109</v>
      </c>
      <c r="F35" s="258" t="s">
        <v>93</v>
      </c>
      <c r="G35" s="255"/>
      <c r="H35" s="259"/>
      <c r="I35" s="269"/>
      <c r="J35" s="576">
        <f>J36</f>
        <v>147.984</v>
      </c>
    </row>
    <row r="36" spans="1:10" ht="13.5" thickBot="1">
      <c r="A36" s="87"/>
      <c r="B36" s="270" t="s">
        <v>57</v>
      </c>
      <c r="C36" s="271" t="s">
        <v>133</v>
      </c>
      <c r="D36" s="272" t="s">
        <v>6</v>
      </c>
      <c r="E36" s="271" t="s">
        <v>109</v>
      </c>
      <c r="F36" s="272" t="s">
        <v>93</v>
      </c>
      <c r="G36" s="271" t="s">
        <v>118</v>
      </c>
      <c r="H36" s="273"/>
      <c r="I36" s="274"/>
      <c r="J36" s="578">
        <v>147.984</v>
      </c>
    </row>
    <row r="37" spans="1:11" s="280" customFormat="1" ht="15" thickBot="1">
      <c r="A37" s="275"/>
      <c r="B37" s="243" t="s">
        <v>26</v>
      </c>
      <c r="C37" s="244" t="s">
        <v>133</v>
      </c>
      <c r="D37" s="245" t="s">
        <v>6</v>
      </c>
      <c r="E37" s="276" t="s">
        <v>89</v>
      </c>
      <c r="F37" s="245" t="s">
        <v>4</v>
      </c>
      <c r="G37" s="246" t="s">
        <v>4</v>
      </c>
      <c r="H37" s="277"/>
      <c r="I37" s="278"/>
      <c r="J37" s="574">
        <f>J38</f>
        <v>0</v>
      </c>
      <c r="K37" s="279"/>
    </row>
    <row r="38" spans="1:10" ht="12.75">
      <c r="A38" s="87"/>
      <c r="B38" s="254" t="s">
        <v>26</v>
      </c>
      <c r="C38" s="250" t="s">
        <v>133</v>
      </c>
      <c r="D38" s="251" t="s">
        <v>6</v>
      </c>
      <c r="E38" s="250" t="s">
        <v>89</v>
      </c>
      <c r="F38" s="251" t="s">
        <v>27</v>
      </c>
      <c r="G38" s="252" t="s">
        <v>4</v>
      </c>
      <c r="H38" s="210"/>
      <c r="I38" s="155"/>
      <c r="J38" s="579">
        <f>J39</f>
        <v>0</v>
      </c>
    </row>
    <row r="39" spans="1:10" ht="51">
      <c r="A39" s="87"/>
      <c r="B39" s="5" t="s">
        <v>28</v>
      </c>
      <c r="C39" s="255" t="s">
        <v>133</v>
      </c>
      <c r="D39" s="256" t="s">
        <v>6</v>
      </c>
      <c r="E39" s="255" t="s">
        <v>89</v>
      </c>
      <c r="F39" s="258" t="s">
        <v>75</v>
      </c>
      <c r="G39" s="257" t="s">
        <v>4</v>
      </c>
      <c r="H39" s="117"/>
      <c r="I39" s="187"/>
      <c r="J39" s="576">
        <f>J40</f>
        <v>0</v>
      </c>
    </row>
    <row r="40" spans="1:10" ht="13.5" thickBot="1">
      <c r="A40" s="87"/>
      <c r="B40" s="281" t="s">
        <v>119</v>
      </c>
      <c r="C40" s="282" t="s">
        <v>133</v>
      </c>
      <c r="D40" s="283" t="s">
        <v>6</v>
      </c>
      <c r="E40" s="282" t="s">
        <v>89</v>
      </c>
      <c r="F40" s="284" t="s">
        <v>75</v>
      </c>
      <c r="G40" s="285">
        <v>870</v>
      </c>
      <c r="H40" s="286"/>
      <c r="I40" s="287"/>
      <c r="J40" s="580">
        <f>'Прил.3'!G39</f>
        <v>0</v>
      </c>
    </row>
    <row r="41" spans="1:11" s="268" customFormat="1" ht="15" thickBot="1">
      <c r="A41" s="261"/>
      <c r="B41" s="243" t="s">
        <v>15</v>
      </c>
      <c r="C41" s="288" t="s">
        <v>133</v>
      </c>
      <c r="D41" s="245" t="s">
        <v>6</v>
      </c>
      <c r="E41" s="276" t="s">
        <v>90</v>
      </c>
      <c r="F41" s="289"/>
      <c r="G41" s="246"/>
      <c r="H41" s="290"/>
      <c r="I41" s="243"/>
      <c r="J41" s="581">
        <f>J42</f>
        <v>87.39608</v>
      </c>
      <c r="K41" s="267"/>
    </row>
    <row r="42" spans="1:10" ht="25.5">
      <c r="A42" s="87"/>
      <c r="B42" s="147" t="s">
        <v>43</v>
      </c>
      <c r="C42" s="250" t="s">
        <v>133</v>
      </c>
      <c r="D42" s="292" t="s">
        <v>6</v>
      </c>
      <c r="E42" s="293" t="s">
        <v>90</v>
      </c>
      <c r="F42" s="294" t="s">
        <v>16</v>
      </c>
      <c r="G42" s="252"/>
      <c r="H42" s="210"/>
      <c r="I42" s="155"/>
      <c r="J42" s="582">
        <f>SUM(J43:J45)</f>
        <v>87.39608</v>
      </c>
    </row>
    <row r="43" spans="1:10" ht="38.25">
      <c r="A43" s="87"/>
      <c r="B43" s="185" t="s">
        <v>114</v>
      </c>
      <c r="C43" s="295" t="s">
        <v>133</v>
      </c>
      <c r="D43" s="296" t="s">
        <v>6</v>
      </c>
      <c r="E43" s="295" t="s">
        <v>90</v>
      </c>
      <c r="F43" s="297" t="s">
        <v>16</v>
      </c>
      <c r="G43" s="298">
        <v>242</v>
      </c>
      <c r="H43" s="299"/>
      <c r="I43" s="300"/>
      <c r="J43" s="583">
        <f>'Прил.3'!G42</f>
        <v>23.47096</v>
      </c>
    </row>
    <row r="44" spans="1:10" ht="39.75" customHeight="1">
      <c r="A44" s="87"/>
      <c r="B44" s="182" t="s">
        <v>155</v>
      </c>
      <c r="C44" s="295" t="s">
        <v>133</v>
      </c>
      <c r="D44" s="296" t="s">
        <v>6</v>
      </c>
      <c r="E44" s="295" t="s">
        <v>90</v>
      </c>
      <c r="F44" s="297" t="s">
        <v>16</v>
      </c>
      <c r="G44" s="461">
        <v>244</v>
      </c>
      <c r="H44" s="11"/>
      <c r="I44" s="254"/>
      <c r="J44" s="578">
        <f>'Прил.3'!G43</f>
        <v>61.30882</v>
      </c>
    </row>
    <row r="45" spans="1:10" ht="26.25" thickBot="1">
      <c r="A45" s="87"/>
      <c r="B45" s="193" t="s">
        <v>120</v>
      </c>
      <c r="C45" s="282" t="s">
        <v>133</v>
      </c>
      <c r="D45" s="283" t="s">
        <v>6</v>
      </c>
      <c r="E45" s="282" t="s">
        <v>90</v>
      </c>
      <c r="F45" s="284" t="s">
        <v>16</v>
      </c>
      <c r="G45" s="476">
        <v>852</v>
      </c>
      <c r="H45" s="96"/>
      <c r="I45" s="281"/>
      <c r="J45" s="584">
        <f>'Прил.3'!G44</f>
        <v>2.6163</v>
      </c>
    </row>
    <row r="46" spans="1:10" ht="29.25" thickBot="1">
      <c r="A46" s="87"/>
      <c r="B46" s="131" t="s">
        <v>52</v>
      </c>
      <c r="C46" s="288" t="s">
        <v>133</v>
      </c>
      <c r="D46" s="301" t="s">
        <v>53</v>
      </c>
      <c r="E46" s="288" t="s">
        <v>54</v>
      </c>
      <c r="F46" s="301"/>
      <c r="G46" s="288"/>
      <c r="H46" s="277"/>
      <c r="I46" s="278"/>
      <c r="J46" s="581">
        <f>J47</f>
        <v>199.994</v>
      </c>
    </row>
    <row r="47" spans="1:10" ht="38.25">
      <c r="A47" s="87"/>
      <c r="B47" s="142" t="s">
        <v>55</v>
      </c>
      <c r="C47" s="250" t="s">
        <v>133</v>
      </c>
      <c r="D47" s="302" t="s">
        <v>53</v>
      </c>
      <c r="E47" s="303" t="s">
        <v>54</v>
      </c>
      <c r="F47" s="304" t="s">
        <v>56</v>
      </c>
      <c r="G47" s="250"/>
      <c r="H47" s="253"/>
      <c r="I47" s="142"/>
      <c r="J47" s="579">
        <f>SUM(J48:J50)</f>
        <v>199.994</v>
      </c>
    </row>
    <row r="48" spans="1:10" ht="14.25">
      <c r="A48" s="87"/>
      <c r="B48" s="5" t="s">
        <v>112</v>
      </c>
      <c r="C48" s="295" t="s">
        <v>133</v>
      </c>
      <c r="D48" s="305" t="s">
        <v>53</v>
      </c>
      <c r="E48" s="306" t="s">
        <v>54</v>
      </c>
      <c r="F48" s="297" t="s">
        <v>56</v>
      </c>
      <c r="G48" s="295" t="s">
        <v>115</v>
      </c>
      <c r="H48" s="299"/>
      <c r="I48" s="300"/>
      <c r="J48" s="583">
        <f>'Прил.3'!G47</f>
        <v>188.66495999999998</v>
      </c>
    </row>
    <row r="49" spans="1:10" ht="38.25">
      <c r="A49" s="87"/>
      <c r="B49" s="189" t="s">
        <v>114</v>
      </c>
      <c r="C49" s="295" t="s">
        <v>133</v>
      </c>
      <c r="D49" s="305" t="s">
        <v>53</v>
      </c>
      <c r="E49" s="306" t="s">
        <v>54</v>
      </c>
      <c r="F49" s="297" t="s">
        <v>56</v>
      </c>
      <c r="G49" s="328" t="s">
        <v>121</v>
      </c>
      <c r="H49" s="11"/>
      <c r="I49" s="254"/>
      <c r="J49" s="578">
        <f>'Прил.3'!G48</f>
        <v>1.25076</v>
      </c>
    </row>
    <row r="50" spans="1:10" ht="45" customHeight="1" thickBot="1">
      <c r="A50" s="87"/>
      <c r="B50" s="182" t="s">
        <v>155</v>
      </c>
      <c r="C50" s="295" t="s">
        <v>133</v>
      </c>
      <c r="D50" s="305" t="s">
        <v>53</v>
      </c>
      <c r="E50" s="306" t="s">
        <v>54</v>
      </c>
      <c r="F50" s="297" t="s">
        <v>56</v>
      </c>
      <c r="G50" s="328" t="s">
        <v>122</v>
      </c>
      <c r="H50" s="11"/>
      <c r="I50" s="254"/>
      <c r="J50" s="578">
        <f>'Прил.3'!G49</f>
        <v>10.07828</v>
      </c>
    </row>
    <row r="51" spans="1:10" ht="57.75" thickBot="1">
      <c r="A51" s="87"/>
      <c r="B51" s="498" t="s">
        <v>69</v>
      </c>
      <c r="C51" s="499" t="s">
        <v>133</v>
      </c>
      <c r="D51" s="500" t="s">
        <v>70</v>
      </c>
      <c r="E51" s="499" t="s">
        <v>71</v>
      </c>
      <c r="F51" s="501"/>
      <c r="G51" s="502"/>
      <c r="H51" s="311"/>
      <c r="I51" s="310"/>
      <c r="J51" s="585">
        <f>J60+J52+J54+J57</f>
        <v>438.23989</v>
      </c>
    </row>
    <row r="52" spans="1:10" ht="57">
      <c r="A52" s="87"/>
      <c r="B52" s="355" t="s">
        <v>94</v>
      </c>
      <c r="C52" s="307" t="s">
        <v>133</v>
      </c>
      <c r="D52" s="503" t="s">
        <v>70</v>
      </c>
      <c r="E52" s="308" t="s">
        <v>71</v>
      </c>
      <c r="F52" s="309" t="s">
        <v>95</v>
      </c>
      <c r="G52" s="505"/>
      <c r="H52" s="311"/>
      <c r="I52" s="310"/>
      <c r="J52" s="586">
        <f>J53</f>
        <v>0</v>
      </c>
    </row>
    <row r="53" spans="1:10" ht="45.75" customHeight="1">
      <c r="A53" s="87"/>
      <c r="B53" s="182" t="s">
        <v>155</v>
      </c>
      <c r="C53" s="250" t="s">
        <v>133</v>
      </c>
      <c r="D53" s="504" t="s">
        <v>70</v>
      </c>
      <c r="E53" s="188" t="s">
        <v>71</v>
      </c>
      <c r="F53" s="190" t="s">
        <v>95</v>
      </c>
      <c r="G53" s="31" t="s">
        <v>122</v>
      </c>
      <c r="H53" s="313"/>
      <c r="I53" s="312"/>
      <c r="J53" s="576">
        <f>'Прил.3'!G52</f>
        <v>0</v>
      </c>
    </row>
    <row r="54" spans="1:11" s="340" customFormat="1" ht="51">
      <c r="A54" s="157"/>
      <c r="B54" s="195" t="s">
        <v>139</v>
      </c>
      <c r="C54" s="293" t="s">
        <v>133</v>
      </c>
      <c r="D54" s="336" t="s">
        <v>70</v>
      </c>
      <c r="E54" s="335" t="s">
        <v>71</v>
      </c>
      <c r="F54" s="337" t="s">
        <v>157</v>
      </c>
      <c r="G54" s="338"/>
      <c r="H54" s="506"/>
      <c r="I54" s="507"/>
      <c r="J54" s="582">
        <f>J55</f>
        <v>50.412</v>
      </c>
      <c r="K54" s="339"/>
    </row>
    <row r="55" spans="1:11" s="340" customFormat="1" ht="63.75">
      <c r="A55" s="157"/>
      <c r="B55" s="523" t="s">
        <v>156</v>
      </c>
      <c r="C55" s="522" t="s">
        <v>133</v>
      </c>
      <c r="D55" s="336" t="s">
        <v>70</v>
      </c>
      <c r="E55" s="335" t="s">
        <v>71</v>
      </c>
      <c r="F55" s="337" t="s">
        <v>140</v>
      </c>
      <c r="G55" s="338"/>
      <c r="H55" s="506"/>
      <c r="I55" s="507"/>
      <c r="J55" s="582">
        <f>J56</f>
        <v>50.412</v>
      </c>
      <c r="K55" s="339"/>
    </row>
    <row r="56" spans="1:10" ht="43.5" customHeight="1">
      <c r="A56" s="87"/>
      <c r="B56" s="182" t="s">
        <v>155</v>
      </c>
      <c r="C56" s="250" t="s">
        <v>133</v>
      </c>
      <c r="D56" s="504" t="s">
        <v>70</v>
      </c>
      <c r="E56" s="188" t="s">
        <v>71</v>
      </c>
      <c r="F56" s="35" t="s">
        <v>140</v>
      </c>
      <c r="G56" s="31" t="s">
        <v>122</v>
      </c>
      <c r="H56" s="312"/>
      <c r="I56" s="507"/>
      <c r="J56" s="579">
        <f>'Прил.3'!G55</f>
        <v>50.412</v>
      </c>
    </row>
    <row r="57" spans="1:10" ht="76.5">
      <c r="A57" s="87"/>
      <c r="B57" s="184" t="s">
        <v>148</v>
      </c>
      <c r="C57" s="516" t="s">
        <v>133</v>
      </c>
      <c r="D57" s="517" t="s">
        <v>70</v>
      </c>
      <c r="E57" s="518" t="s">
        <v>71</v>
      </c>
      <c r="F57" s="519" t="s">
        <v>153</v>
      </c>
      <c r="G57" s="509"/>
      <c r="H57" s="506"/>
      <c r="I57" s="508"/>
      <c r="J57" s="578">
        <f>J58</f>
        <v>150</v>
      </c>
    </row>
    <row r="58" spans="1:10" ht="70.5" customHeight="1">
      <c r="A58" s="87"/>
      <c r="B58" s="184" t="s">
        <v>152</v>
      </c>
      <c r="C58" s="516" t="s">
        <v>133</v>
      </c>
      <c r="D58" s="517" t="s">
        <v>70</v>
      </c>
      <c r="E58" s="518" t="s">
        <v>71</v>
      </c>
      <c r="F58" s="520" t="s">
        <v>147</v>
      </c>
      <c r="G58" s="510"/>
      <c r="H58" s="313"/>
      <c r="I58" s="312"/>
      <c r="J58" s="576">
        <f>J59</f>
        <v>150</v>
      </c>
    </row>
    <row r="59" spans="1:10" ht="41.25" customHeight="1">
      <c r="A59" s="87"/>
      <c r="B59" s="182" t="s">
        <v>155</v>
      </c>
      <c r="C59" s="250" t="s">
        <v>133</v>
      </c>
      <c r="D59" s="504" t="s">
        <v>70</v>
      </c>
      <c r="E59" s="188" t="s">
        <v>71</v>
      </c>
      <c r="F59" s="129" t="s">
        <v>147</v>
      </c>
      <c r="G59" s="31" t="s">
        <v>122</v>
      </c>
      <c r="H59" s="313"/>
      <c r="I59" s="312"/>
      <c r="J59" s="576">
        <f>'Прил.3'!G58</f>
        <v>150</v>
      </c>
    </row>
    <row r="60" spans="1:10" ht="26.25" thickBot="1">
      <c r="A60" s="87"/>
      <c r="B60" s="195" t="s">
        <v>60</v>
      </c>
      <c r="C60" s="255" t="s">
        <v>133</v>
      </c>
      <c r="D60" s="336" t="s">
        <v>70</v>
      </c>
      <c r="E60" s="335" t="s">
        <v>71</v>
      </c>
      <c r="F60" s="337" t="s">
        <v>158</v>
      </c>
      <c r="G60" s="255"/>
      <c r="H60" s="192"/>
      <c r="I60" s="5"/>
      <c r="J60" s="587">
        <f>J61+J63</f>
        <v>237.82789</v>
      </c>
    </row>
    <row r="61" spans="1:10" ht="38.25">
      <c r="A61" s="87"/>
      <c r="B61" s="147" t="s">
        <v>159</v>
      </c>
      <c r="C61" s="328" t="s">
        <v>133</v>
      </c>
      <c r="D61" s="495" t="s">
        <v>70</v>
      </c>
      <c r="E61" s="496" t="s">
        <v>71</v>
      </c>
      <c r="F61" s="326" t="s">
        <v>78</v>
      </c>
      <c r="G61" s="328"/>
      <c r="H61" s="11"/>
      <c r="I61" s="254"/>
      <c r="J61" s="588">
        <f>J62</f>
        <v>187.82789</v>
      </c>
    </row>
    <row r="62" spans="1:10" ht="42.75" customHeight="1">
      <c r="A62" s="87"/>
      <c r="B62" s="182" t="s">
        <v>155</v>
      </c>
      <c r="C62" s="255" t="s">
        <v>133</v>
      </c>
      <c r="D62" s="319" t="s">
        <v>70</v>
      </c>
      <c r="E62" s="320" t="s">
        <v>71</v>
      </c>
      <c r="F62" s="258" t="s">
        <v>78</v>
      </c>
      <c r="G62" s="255" t="s">
        <v>122</v>
      </c>
      <c r="H62" s="192"/>
      <c r="I62" s="5"/>
      <c r="J62" s="576">
        <f>'Прил.3'!G61</f>
        <v>187.82789</v>
      </c>
    </row>
    <row r="63" spans="1:10" ht="64.5" thickBot="1">
      <c r="A63" s="87"/>
      <c r="B63" s="100" t="s">
        <v>160</v>
      </c>
      <c r="C63" s="255" t="s">
        <v>133</v>
      </c>
      <c r="D63" s="336" t="s">
        <v>70</v>
      </c>
      <c r="E63" s="335" t="s">
        <v>71</v>
      </c>
      <c r="F63" s="337" t="s">
        <v>141</v>
      </c>
      <c r="G63" s="255"/>
      <c r="H63" s="192"/>
      <c r="I63" s="5"/>
      <c r="J63" s="576">
        <f>J64</f>
        <v>50</v>
      </c>
    </row>
    <row r="64" spans="1:10" ht="41.25" customHeight="1" thickBot="1">
      <c r="A64" s="87"/>
      <c r="B64" s="182" t="s">
        <v>155</v>
      </c>
      <c r="C64" s="271" t="s">
        <v>133</v>
      </c>
      <c r="D64" s="341" t="s">
        <v>70</v>
      </c>
      <c r="E64" s="316" t="s">
        <v>71</v>
      </c>
      <c r="F64" s="497" t="s">
        <v>141</v>
      </c>
      <c r="G64" s="271" t="s">
        <v>122</v>
      </c>
      <c r="H64" s="96"/>
      <c r="I64" s="281"/>
      <c r="J64" s="584">
        <f>'Прил.3'!G63</f>
        <v>50</v>
      </c>
    </row>
    <row r="65" spans="1:10" ht="15.75" thickBot="1">
      <c r="A65" s="87"/>
      <c r="B65" s="318" t="s">
        <v>96</v>
      </c>
      <c r="C65" s="288" t="s">
        <v>133</v>
      </c>
      <c r="D65" s="301" t="s">
        <v>64</v>
      </c>
      <c r="E65" s="288"/>
      <c r="F65" s="301"/>
      <c r="G65" s="288"/>
      <c r="H65" s="290"/>
      <c r="I65" s="243"/>
      <c r="J65" s="589">
        <f>J66+J77</f>
        <v>8704.15883</v>
      </c>
    </row>
    <row r="66" spans="1:10" ht="23.25" customHeight="1">
      <c r="A66" s="87"/>
      <c r="B66" s="355" t="s">
        <v>97</v>
      </c>
      <c r="C66" s="471" t="s">
        <v>133</v>
      </c>
      <c r="D66" s="472" t="s">
        <v>64</v>
      </c>
      <c r="E66" s="471" t="s">
        <v>98</v>
      </c>
      <c r="F66" s="472"/>
      <c r="G66" s="471"/>
      <c r="H66" s="468"/>
      <c r="I66" s="469"/>
      <c r="J66" s="590">
        <f>J74+J67+J70+J72</f>
        <v>5790.96187</v>
      </c>
    </row>
    <row r="67" spans="1:11" s="403" customFormat="1" ht="59.25" customHeight="1">
      <c r="A67" s="159"/>
      <c r="B67" s="485" t="s">
        <v>139</v>
      </c>
      <c r="C67" s="338" t="s">
        <v>133</v>
      </c>
      <c r="D67" s="336" t="s">
        <v>64</v>
      </c>
      <c r="E67" s="335" t="s">
        <v>98</v>
      </c>
      <c r="F67" s="337" t="s">
        <v>157</v>
      </c>
      <c r="G67" s="293"/>
      <c r="H67" s="210"/>
      <c r="I67" s="155"/>
      <c r="J67" s="582">
        <f>J68</f>
        <v>700</v>
      </c>
      <c r="K67" s="402"/>
    </row>
    <row r="68" spans="1:11" s="403" customFormat="1" ht="73.5" customHeight="1">
      <c r="A68" s="159"/>
      <c r="B68" s="526" t="s">
        <v>156</v>
      </c>
      <c r="C68" s="338" t="s">
        <v>133</v>
      </c>
      <c r="D68" s="336" t="s">
        <v>64</v>
      </c>
      <c r="E68" s="335" t="s">
        <v>98</v>
      </c>
      <c r="F68" s="337" t="s">
        <v>140</v>
      </c>
      <c r="G68" s="293"/>
      <c r="H68" s="210"/>
      <c r="I68" s="155"/>
      <c r="J68" s="582">
        <f>J69</f>
        <v>700</v>
      </c>
      <c r="K68" s="402"/>
    </row>
    <row r="69" spans="1:11" s="403" customFormat="1" ht="51.75" customHeight="1">
      <c r="A69" s="159"/>
      <c r="B69" s="511" t="s">
        <v>155</v>
      </c>
      <c r="C69" s="478" t="s">
        <v>133</v>
      </c>
      <c r="D69" s="486" t="s">
        <v>64</v>
      </c>
      <c r="E69" s="478" t="s">
        <v>98</v>
      </c>
      <c r="F69" s="486" t="s">
        <v>140</v>
      </c>
      <c r="G69" s="487" t="s">
        <v>122</v>
      </c>
      <c r="H69" s="488"/>
      <c r="I69" s="489"/>
      <c r="J69" s="591">
        <f>'Прил.3'!G68</f>
        <v>700</v>
      </c>
      <c r="K69" s="402"/>
    </row>
    <row r="70" spans="1:11" s="340" customFormat="1" ht="82.5" customHeight="1">
      <c r="A70" s="157"/>
      <c r="B70" s="485" t="s">
        <v>144</v>
      </c>
      <c r="C70" s="338" t="s">
        <v>133</v>
      </c>
      <c r="D70" s="337" t="s">
        <v>64</v>
      </c>
      <c r="E70" s="338" t="s">
        <v>98</v>
      </c>
      <c r="F70" s="337" t="s">
        <v>142</v>
      </c>
      <c r="G70" s="293"/>
      <c r="H70" s="210"/>
      <c r="I70" s="155"/>
      <c r="J70" s="582">
        <f>J71</f>
        <v>971.039</v>
      </c>
      <c r="K70" s="339"/>
    </row>
    <row r="71" spans="1:11" s="403" customFormat="1" ht="48" customHeight="1">
      <c r="A71" s="159"/>
      <c r="B71" s="182" t="s">
        <v>155</v>
      </c>
      <c r="C71" s="478" t="s">
        <v>133</v>
      </c>
      <c r="D71" s="486" t="s">
        <v>64</v>
      </c>
      <c r="E71" s="478" t="s">
        <v>98</v>
      </c>
      <c r="F71" s="486" t="s">
        <v>142</v>
      </c>
      <c r="G71" s="487" t="s">
        <v>122</v>
      </c>
      <c r="H71" s="488"/>
      <c r="I71" s="489"/>
      <c r="J71" s="591">
        <v>971.039</v>
      </c>
      <c r="K71" s="402"/>
    </row>
    <row r="72" spans="1:11" s="403" customFormat="1" ht="69" customHeight="1">
      <c r="A72" s="159"/>
      <c r="B72" s="485" t="s">
        <v>145</v>
      </c>
      <c r="C72" s="338" t="s">
        <v>133</v>
      </c>
      <c r="D72" s="337" t="s">
        <v>64</v>
      </c>
      <c r="E72" s="338" t="s">
        <v>98</v>
      </c>
      <c r="F72" s="337" t="s">
        <v>143</v>
      </c>
      <c r="G72" s="293"/>
      <c r="H72" s="210"/>
      <c r="I72" s="155"/>
      <c r="J72" s="582">
        <f>J73</f>
        <v>1650.211</v>
      </c>
      <c r="K72" s="402"/>
    </row>
    <row r="73" spans="1:11" s="403" customFormat="1" ht="44.25" customHeight="1">
      <c r="A73" s="159"/>
      <c r="B73" s="182" t="s">
        <v>155</v>
      </c>
      <c r="C73" s="478" t="s">
        <v>133</v>
      </c>
      <c r="D73" s="486" t="s">
        <v>64</v>
      </c>
      <c r="E73" s="478" t="s">
        <v>98</v>
      </c>
      <c r="F73" s="486" t="s">
        <v>143</v>
      </c>
      <c r="G73" s="487" t="s">
        <v>122</v>
      </c>
      <c r="H73" s="488"/>
      <c r="I73" s="489"/>
      <c r="J73" s="591">
        <v>1650.211</v>
      </c>
      <c r="K73" s="402"/>
    </row>
    <row r="74" spans="1:10" ht="25.5">
      <c r="A74" s="87"/>
      <c r="B74" s="195" t="s">
        <v>60</v>
      </c>
      <c r="C74" s="255" t="s">
        <v>133</v>
      </c>
      <c r="D74" s="319" t="s">
        <v>64</v>
      </c>
      <c r="E74" s="320" t="s">
        <v>98</v>
      </c>
      <c r="F74" s="486" t="s">
        <v>158</v>
      </c>
      <c r="G74" s="255"/>
      <c r="H74" s="192"/>
      <c r="I74" s="5"/>
      <c r="J74" s="576">
        <f>J75</f>
        <v>2469.71187</v>
      </c>
    </row>
    <row r="75" spans="1:10" ht="51">
      <c r="A75" s="87"/>
      <c r="B75" s="187" t="s">
        <v>161</v>
      </c>
      <c r="C75" s="255" t="s">
        <v>133</v>
      </c>
      <c r="D75" s="319" t="s">
        <v>64</v>
      </c>
      <c r="E75" s="320" t="s">
        <v>98</v>
      </c>
      <c r="F75" s="258" t="s">
        <v>99</v>
      </c>
      <c r="G75" s="295"/>
      <c r="H75" s="299"/>
      <c r="I75" s="300"/>
      <c r="J75" s="583">
        <f>J76</f>
        <v>2469.71187</v>
      </c>
    </row>
    <row r="76" spans="1:10" ht="46.5" customHeight="1" thickBot="1">
      <c r="A76" s="87"/>
      <c r="B76" s="182" t="s">
        <v>155</v>
      </c>
      <c r="C76" s="282" t="s">
        <v>133</v>
      </c>
      <c r="D76" s="315" t="s">
        <v>64</v>
      </c>
      <c r="E76" s="321" t="s">
        <v>98</v>
      </c>
      <c r="F76" s="284" t="s">
        <v>99</v>
      </c>
      <c r="G76" s="282" t="s">
        <v>122</v>
      </c>
      <c r="H76" s="317"/>
      <c r="I76" s="60"/>
      <c r="J76" s="580">
        <f>'Прил.3'!G75</f>
        <v>2469.71187</v>
      </c>
    </row>
    <row r="77" spans="1:10" ht="29.25" thickBot="1">
      <c r="A77" s="87"/>
      <c r="B77" s="322" t="s">
        <v>63</v>
      </c>
      <c r="C77" s="314" t="s">
        <v>133</v>
      </c>
      <c r="D77" s="323" t="s">
        <v>64</v>
      </c>
      <c r="E77" s="314" t="s">
        <v>65</v>
      </c>
      <c r="F77" s="324"/>
      <c r="G77" s="271"/>
      <c r="H77" s="96"/>
      <c r="I77" s="281"/>
      <c r="J77" s="592">
        <f>J78+J80</f>
        <v>2913.19696</v>
      </c>
    </row>
    <row r="78" spans="1:10" ht="26.25" thickBot="1">
      <c r="A78" s="87"/>
      <c r="B78" s="291" t="s">
        <v>62</v>
      </c>
      <c r="C78" s="325" t="s">
        <v>133</v>
      </c>
      <c r="D78" s="326" t="s">
        <v>64</v>
      </c>
      <c r="E78" s="327" t="s">
        <v>65</v>
      </c>
      <c r="F78" s="326" t="s">
        <v>66</v>
      </c>
      <c r="G78" s="328"/>
      <c r="H78" s="11"/>
      <c r="I78" s="254"/>
      <c r="J78" s="588">
        <f>J79</f>
        <v>2810.98196</v>
      </c>
    </row>
    <row r="79" spans="1:10" ht="38.25" customHeight="1">
      <c r="A79" s="87"/>
      <c r="B79" s="182" t="s">
        <v>155</v>
      </c>
      <c r="C79" s="329" t="s">
        <v>133</v>
      </c>
      <c r="D79" s="330" t="s">
        <v>64</v>
      </c>
      <c r="E79" s="329" t="s">
        <v>65</v>
      </c>
      <c r="F79" s="331" t="s">
        <v>66</v>
      </c>
      <c r="G79" s="332" t="s">
        <v>122</v>
      </c>
      <c r="H79" s="333"/>
      <c r="I79" s="334"/>
      <c r="J79" s="593">
        <f>'Прил.3'!G78</f>
        <v>2810.98196</v>
      </c>
    </row>
    <row r="80" spans="1:11" s="340" customFormat="1" ht="25.5">
      <c r="A80" s="157"/>
      <c r="B80" s="195" t="s">
        <v>164</v>
      </c>
      <c r="C80" s="335" t="s">
        <v>133</v>
      </c>
      <c r="D80" s="336" t="s">
        <v>64</v>
      </c>
      <c r="E80" s="335" t="s">
        <v>65</v>
      </c>
      <c r="F80" s="337" t="s">
        <v>111</v>
      </c>
      <c r="G80" s="338"/>
      <c r="H80" s="117"/>
      <c r="I80" s="187"/>
      <c r="J80" s="594">
        <f>J81</f>
        <v>102.215</v>
      </c>
      <c r="K80" s="339"/>
    </row>
    <row r="81" spans="1:10" ht="53.25" customHeight="1" thickBot="1">
      <c r="A81" s="87"/>
      <c r="B81" s="182" t="s">
        <v>155</v>
      </c>
      <c r="C81" s="316" t="s">
        <v>133</v>
      </c>
      <c r="D81" s="341" t="s">
        <v>64</v>
      </c>
      <c r="E81" s="316" t="s">
        <v>65</v>
      </c>
      <c r="F81" s="324" t="s">
        <v>111</v>
      </c>
      <c r="G81" s="271" t="s">
        <v>122</v>
      </c>
      <c r="H81" s="96"/>
      <c r="I81" s="281"/>
      <c r="J81" s="584">
        <f>'Прил.3'!G80</f>
        <v>102.215</v>
      </c>
    </row>
    <row r="82" spans="1:10" ht="15" thickBot="1">
      <c r="A82" s="87"/>
      <c r="B82" s="131" t="s">
        <v>17</v>
      </c>
      <c r="C82" s="288" t="s">
        <v>133</v>
      </c>
      <c r="D82" s="342" t="s">
        <v>18</v>
      </c>
      <c r="E82" s="343" t="s">
        <v>18</v>
      </c>
      <c r="F82" s="342" t="s">
        <v>4</v>
      </c>
      <c r="G82" s="343" t="s">
        <v>4</v>
      </c>
      <c r="H82" s="344"/>
      <c r="I82" s="345"/>
      <c r="J82" s="581">
        <f>J86+J100+J83</f>
        <v>5921.68908</v>
      </c>
    </row>
    <row r="83" spans="1:11" s="354" customFormat="1" ht="15" thickBot="1">
      <c r="A83" s="346"/>
      <c r="B83" s="347" t="s">
        <v>72</v>
      </c>
      <c r="C83" s="348" t="s">
        <v>133</v>
      </c>
      <c r="D83" s="349" t="s">
        <v>18</v>
      </c>
      <c r="E83" s="348" t="s">
        <v>73</v>
      </c>
      <c r="F83" s="350"/>
      <c r="G83" s="351"/>
      <c r="H83" s="352"/>
      <c r="I83" s="347"/>
      <c r="J83" s="595">
        <f>J84</f>
        <v>1.98</v>
      </c>
      <c r="K83" s="353"/>
    </row>
    <row r="84" spans="1:11" s="340" customFormat="1" ht="57">
      <c r="A84" s="157"/>
      <c r="B84" s="355" t="s">
        <v>74</v>
      </c>
      <c r="C84" s="307" t="s">
        <v>133</v>
      </c>
      <c r="D84" s="356" t="s">
        <v>18</v>
      </c>
      <c r="E84" s="307" t="s">
        <v>73</v>
      </c>
      <c r="F84" s="357">
        <v>3500200</v>
      </c>
      <c r="G84" s="358"/>
      <c r="H84" s="359"/>
      <c r="I84" s="147"/>
      <c r="J84" s="596">
        <f>J85</f>
        <v>1.98</v>
      </c>
      <c r="K84" s="339"/>
    </row>
    <row r="85" spans="1:10" ht="42" customHeight="1" thickBot="1">
      <c r="A85" s="87"/>
      <c r="B85" s="182" t="s">
        <v>155</v>
      </c>
      <c r="C85" s="282" t="s">
        <v>133</v>
      </c>
      <c r="D85" s="284" t="s">
        <v>18</v>
      </c>
      <c r="E85" s="282" t="s">
        <v>73</v>
      </c>
      <c r="F85" s="470">
        <v>3500200</v>
      </c>
      <c r="G85" s="282" t="s">
        <v>122</v>
      </c>
      <c r="H85" s="317"/>
      <c r="I85" s="60"/>
      <c r="J85" s="580">
        <f>'Прил.3'!G84</f>
        <v>1.98</v>
      </c>
    </row>
    <row r="86" spans="1:11" s="4" customFormat="1" ht="15" thickBot="1">
      <c r="A86" s="360"/>
      <c r="B86" s="318" t="s">
        <v>44</v>
      </c>
      <c r="C86" s="288" t="s">
        <v>133</v>
      </c>
      <c r="D86" s="342" t="s">
        <v>18</v>
      </c>
      <c r="E86" s="288" t="s">
        <v>45</v>
      </c>
      <c r="F86" s="342"/>
      <c r="G86" s="343"/>
      <c r="H86" s="3"/>
      <c r="I86" s="131"/>
      <c r="J86" s="581">
        <f>J87+J90+J95+J92</f>
        <v>3121.0959000000003</v>
      </c>
      <c r="K86" s="235"/>
    </row>
    <row r="87" spans="1:11" s="363" customFormat="1" ht="38.25">
      <c r="A87" s="361"/>
      <c r="B87" s="465" t="s">
        <v>79</v>
      </c>
      <c r="C87" s="307" t="s">
        <v>133</v>
      </c>
      <c r="D87" s="466" t="s">
        <v>18</v>
      </c>
      <c r="E87" s="307" t="s">
        <v>45</v>
      </c>
      <c r="F87" s="466">
        <v>1020102</v>
      </c>
      <c r="G87" s="467"/>
      <c r="H87" s="468"/>
      <c r="I87" s="469"/>
      <c r="J87" s="590">
        <f>J88+J89</f>
        <v>23.6</v>
      </c>
      <c r="K87" s="362"/>
    </row>
    <row r="88" spans="1:11" s="368" customFormat="1" ht="46.5" customHeight="1">
      <c r="A88" s="364"/>
      <c r="B88" s="182" t="s">
        <v>155</v>
      </c>
      <c r="C88" s="255" t="s">
        <v>133</v>
      </c>
      <c r="D88" s="256" t="s">
        <v>18</v>
      </c>
      <c r="E88" s="255" t="s">
        <v>45</v>
      </c>
      <c r="F88" s="256">
        <v>1020102</v>
      </c>
      <c r="G88" s="255" t="s">
        <v>122</v>
      </c>
      <c r="H88" s="365"/>
      <c r="I88" s="366"/>
      <c r="J88" s="597">
        <f>'Прил.3'!G87</f>
        <v>23.6</v>
      </c>
      <c r="K88" s="367"/>
    </row>
    <row r="89" spans="1:11" s="368" customFormat="1" ht="51">
      <c r="A89" s="364"/>
      <c r="B89" s="477" t="s">
        <v>137</v>
      </c>
      <c r="C89" s="255" t="s">
        <v>133</v>
      </c>
      <c r="D89" s="256" t="s">
        <v>18</v>
      </c>
      <c r="E89" s="255" t="s">
        <v>45</v>
      </c>
      <c r="F89" s="256">
        <v>1020102</v>
      </c>
      <c r="G89" s="478" t="s">
        <v>138</v>
      </c>
      <c r="H89" s="365"/>
      <c r="I89" s="366"/>
      <c r="J89" s="597">
        <f>'Прил.3'!G88</f>
        <v>0</v>
      </c>
      <c r="K89" s="367"/>
    </row>
    <row r="90" spans="1:11" s="340" customFormat="1" ht="25.5">
      <c r="A90" s="157"/>
      <c r="B90" s="195" t="s">
        <v>76</v>
      </c>
      <c r="C90" s="338" t="s">
        <v>133</v>
      </c>
      <c r="D90" s="369" t="s">
        <v>18</v>
      </c>
      <c r="E90" s="338" t="s">
        <v>45</v>
      </c>
      <c r="F90" s="369">
        <v>3510500</v>
      </c>
      <c r="G90" s="338"/>
      <c r="H90" s="117"/>
      <c r="I90" s="187"/>
      <c r="J90" s="594">
        <f>J91</f>
        <v>2617.2543100000003</v>
      </c>
      <c r="K90" s="339"/>
    </row>
    <row r="91" spans="1:10" ht="47.25" customHeight="1">
      <c r="A91" s="87"/>
      <c r="B91" s="182" t="s">
        <v>155</v>
      </c>
      <c r="C91" s="255" t="s">
        <v>133</v>
      </c>
      <c r="D91" s="256" t="s">
        <v>18</v>
      </c>
      <c r="E91" s="255" t="s">
        <v>45</v>
      </c>
      <c r="F91" s="256">
        <v>3510500</v>
      </c>
      <c r="G91" s="255" t="s">
        <v>122</v>
      </c>
      <c r="H91" s="192"/>
      <c r="I91" s="5"/>
      <c r="J91" s="576">
        <f>'Прил.3'!G90</f>
        <v>2617.2543100000003</v>
      </c>
    </row>
    <row r="92" spans="1:10" ht="102">
      <c r="A92" s="87"/>
      <c r="B92" s="477" t="s">
        <v>58</v>
      </c>
      <c r="C92" s="255" t="s">
        <v>133</v>
      </c>
      <c r="D92" s="256" t="s">
        <v>18</v>
      </c>
      <c r="E92" s="255" t="s">
        <v>45</v>
      </c>
      <c r="F92" s="256">
        <v>5210600</v>
      </c>
      <c r="G92" s="255"/>
      <c r="H92" s="192"/>
      <c r="I92" s="5"/>
      <c r="J92" s="576">
        <f>J93</f>
        <v>0</v>
      </c>
    </row>
    <row r="93" spans="1:10" ht="76.5">
      <c r="A93" s="87"/>
      <c r="B93" s="511" t="s">
        <v>154</v>
      </c>
      <c r="C93" s="255" t="s">
        <v>133</v>
      </c>
      <c r="D93" s="256" t="s">
        <v>18</v>
      </c>
      <c r="E93" s="255" t="s">
        <v>45</v>
      </c>
      <c r="F93" s="256">
        <v>5210667</v>
      </c>
      <c r="G93" s="255"/>
      <c r="H93" s="192"/>
      <c r="I93" s="5"/>
      <c r="J93" s="576">
        <f>J94</f>
        <v>0</v>
      </c>
    </row>
    <row r="94" spans="1:10" ht="13.5" thickBot="1">
      <c r="A94" s="87"/>
      <c r="B94" s="270" t="s">
        <v>57</v>
      </c>
      <c r="C94" s="255" t="s">
        <v>133</v>
      </c>
      <c r="D94" s="256" t="s">
        <v>18</v>
      </c>
      <c r="E94" s="255" t="s">
        <v>45</v>
      </c>
      <c r="F94" s="256">
        <v>5210667</v>
      </c>
      <c r="G94" s="255" t="s">
        <v>118</v>
      </c>
      <c r="H94" s="192"/>
      <c r="I94" s="5"/>
      <c r="J94" s="576">
        <f>'Прил.3'!G93</f>
        <v>0</v>
      </c>
    </row>
    <row r="95" spans="1:11" s="340" customFormat="1" ht="25.5">
      <c r="A95" s="157"/>
      <c r="B95" s="195" t="s">
        <v>60</v>
      </c>
      <c r="C95" s="338" t="s">
        <v>133</v>
      </c>
      <c r="D95" s="337" t="s">
        <v>18</v>
      </c>
      <c r="E95" s="338" t="s">
        <v>45</v>
      </c>
      <c r="F95" s="337" t="s">
        <v>158</v>
      </c>
      <c r="G95" s="338"/>
      <c r="H95" s="117"/>
      <c r="I95" s="187"/>
      <c r="J95" s="594">
        <f>J96+J98</f>
        <v>480.24159</v>
      </c>
      <c r="K95" s="339"/>
    </row>
    <row r="96" spans="1:11" s="340" customFormat="1" ht="38.25">
      <c r="A96" s="157"/>
      <c r="B96" s="485" t="s">
        <v>162</v>
      </c>
      <c r="C96" s="338" t="s">
        <v>133</v>
      </c>
      <c r="D96" s="337" t="s">
        <v>18</v>
      </c>
      <c r="E96" s="338" t="s">
        <v>45</v>
      </c>
      <c r="F96" s="337" t="s">
        <v>134</v>
      </c>
      <c r="G96" s="338"/>
      <c r="H96" s="117"/>
      <c r="I96" s="187"/>
      <c r="J96" s="594">
        <f>J97</f>
        <v>281.21459</v>
      </c>
      <c r="K96" s="339"/>
    </row>
    <row r="97" spans="1:10" ht="43.5" customHeight="1">
      <c r="A97" s="87"/>
      <c r="B97" s="182" t="s">
        <v>155</v>
      </c>
      <c r="C97" s="255" t="s">
        <v>133</v>
      </c>
      <c r="D97" s="258" t="s">
        <v>18</v>
      </c>
      <c r="E97" s="255" t="s">
        <v>45</v>
      </c>
      <c r="F97" s="258" t="s">
        <v>134</v>
      </c>
      <c r="G97" s="255" t="s">
        <v>122</v>
      </c>
      <c r="H97" s="192"/>
      <c r="I97" s="5"/>
      <c r="J97" s="576">
        <f>'Прил.3'!G96</f>
        <v>281.21459</v>
      </c>
    </row>
    <row r="98" spans="1:11" s="340" customFormat="1" ht="51">
      <c r="A98" s="157"/>
      <c r="B98" s="187" t="s">
        <v>163</v>
      </c>
      <c r="C98" s="338" t="s">
        <v>133</v>
      </c>
      <c r="D98" s="337" t="s">
        <v>18</v>
      </c>
      <c r="E98" s="338" t="s">
        <v>45</v>
      </c>
      <c r="F98" s="337" t="s">
        <v>135</v>
      </c>
      <c r="G98" s="338"/>
      <c r="H98" s="117"/>
      <c r="I98" s="187"/>
      <c r="J98" s="594">
        <f>J99</f>
        <v>199.027</v>
      </c>
      <c r="K98" s="339"/>
    </row>
    <row r="99" spans="1:10" ht="40.5" customHeight="1" thickBot="1">
      <c r="A99" s="87"/>
      <c r="B99" s="182" t="s">
        <v>155</v>
      </c>
      <c r="C99" s="282" t="s">
        <v>133</v>
      </c>
      <c r="D99" s="284" t="s">
        <v>18</v>
      </c>
      <c r="E99" s="282" t="s">
        <v>45</v>
      </c>
      <c r="F99" s="284" t="s">
        <v>135</v>
      </c>
      <c r="G99" s="282" t="s">
        <v>122</v>
      </c>
      <c r="H99" s="317"/>
      <c r="I99" s="60"/>
      <c r="J99" s="580">
        <f>'Прил.3'!G98</f>
        <v>199.027</v>
      </c>
    </row>
    <row r="100" spans="1:11" s="354" customFormat="1" ht="15" thickBot="1">
      <c r="A100" s="346"/>
      <c r="B100" s="318" t="s">
        <v>46</v>
      </c>
      <c r="C100" s="288" t="s">
        <v>133</v>
      </c>
      <c r="D100" s="342" t="s">
        <v>18</v>
      </c>
      <c r="E100" s="288" t="s">
        <v>47</v>
      </c>
      <c r="F100" s="342"/>
      <c r="G100" s="288"/>
      <c r="H100" s="3"/>
      <c r="I100" s="131"/>
      <c r="J100" s="581">
        <f>J107+J111+J109+J101+J113+J104</f>
        <v>2798.6131800000003</v>
      </c>
      <c r="K100" s="353"/>
    </row>
    <row r="101" spans="1:11" s="354" customFormat="1" ht="51.75" thickBot="1">
      <c r="A101" s="346"/>
      <c r="B101" s="465" t="s">
        <v>139</v>
      </c>
      <c r="C101" s="307" t="s">
        <v>133</v>
      </c>
      <c r="D101" s="466" t="s">
        <v>18</v>
      </c>
      <c r="E101" s="307" t="s">
        <v>47</v>
      </c>
      <c r="F101" s="466">
        <v>5201500</v>
      </c>
      <c r="G101" s="490"/>
      <c r="H101" s="491"/>
      <c r="I101" s="492"/>
      <c r="J101" s="590">
        <f>J102</f>
        <v>849.588</v>
      </c>
      <c r="K101" s="353"/>
    </row>
    <row r="102" spans="1:11" s="354" customFormat="1" ht="63.75">
      <c r="A102" s="346"/>
      <c r="B102" s="7" t="s">
        <v>156</v>
      </c>
      <c r="C102" s="307" t="s">
        <v>133</v>
      </c>
      <c r="D102" s="466" t="s">
        <v>18</v>
      </c>
      <c r="E102" s="307" t="s">
        <v>47</v>
      </c>
      <c r="F102" s="466">
        <v>5201503</v>
      </c>
      <c r="G102" s="524"/>
      <c r="H102" s="493"/>
      <c r="I102" s="152"/>
      <c r="J102" s="598">
        <f>J103</f>
        <v>849.588</v>
      </c>
      <c r="K102" s="353"/>
    </row>
    <row r="103" spans="1:11" s="354" customFormat="1" ht="45.75" customHeight="1">
      <c r="A103" s="346"/>
      <c r="B103" s="182" t="s">
        <v>155</v>
      </c>
      <c r="C103" s="487" t="s">
        <v>133</v>
      </c>
      <c r="D103" s="494" t="s">
        <v>18</v>
      </c>
      <c r="E103" s="487" t="s">
        <v>47</v>
      </c>
      <c r="F103" s="494">
        <v>5201503</v>
      </c>
      <c r="G103" s="487" t="s">
        <v>122</v>
      </c>
      <c r="H103" s="493"/>
      <c r="I103" s="152"/>
      <c r="J103" s="599">
        <f>'Прил.3'!G102</f>
        <v>849.588</v>
      </c>
      <c r="K103" s="353"/>
    </row>
    <row r="104" spans="1:11" s="354" customFormat="1" ht="76.5">
      <c r="A104" s="346"/>
      <c r="B104" s="184" t="s">
        <v>148</v>
      </c>
      <c r="C104" s="487" t="s">
        <v>133</v>
      </c>
      <c r="D104" s="494" t="s">
        <v>18</v>
      </c>
      <c r="E104" s="487" t="s">
        <v>47</v>
      </c>
      <c r="F104" s="494">
        <v>5210100</v>
      </c>
      <c r="G104" s="487"/>
      <c r="H104" s="493"/>
      <c r="I104" s="152"/>
      <c r="J104" s="599">
        <f>J105</f>
        <v>143.67000000000002</v>
      </c>
      <c r="K104" s="353"/>
    </row>
    <row r="105" spans="1:11" s="354" customFormat="1" ht="63.75">
      <c r="A105" s="346"/>
      <c r="B105" s="184" t="s">
        <v>152</v>
      </c>
      <c r="C105" s="487" t="s">
        <v>133</v>
      </c>
      <c r="D105" s="494" t="s">
        <v>18</v>
      </c>
      <c r="E105" s="487" t="s">
        <v>47</v>
      </c>
      <c r="F105" s="494">
        <v>5210140</v>
      </c>
      <c r="G105" s="487"/>
      <c r="H105" s="493"/>
      <c r="I105" s="152"/>
      <c r="J105" s="599">
        <f>J106</f>
        <v>143.67000000000002</v>
      </c>
      <c r="K105" s="353"/>
    </row>
    <row r="106" spans="1:11" s="354" customFormat="1" ht="39.75" customHeight="1">
      <c r="A106" s="346"/>
      <c r="B106" s="182" t="s">
        <v>155</v>
      </c>
      <c r="C106" s="487" t="s">
        <v>133</v>
      </c>
      <c r="D106" s="494" t="s">
        <v>18</v>
      </c>
      <c r="E106" s="487" t="s">
        <v>47</v>
      </c>
      <c r="F106" s="494">
        <v>5210140</v>
      </c>
      <c r="G106" s="487" t="s">
        <v>122</v>
      </c>
      <c r="H106" s="493"/>
      <c r="I106" s="152"/>
      <c r="J106" s="599">
        <f>'Прил.3'!G105</f>
        <v>143.67000000000002</v>
      </c>
      <c r="K106" s="353"/>
    </row>
    <row r="107" spans="1:11" s="340" customFormat="1" ht="12.75">
      <c r="A107" s="157"/>
      <c r="B107" s="485" t="s">
        <v>48</v>
      </c>
      <c r="C107" s="293" t="s">
        <v>133</v>
      </c>
      <c r="D107" s="292" t="s">
        <v>18</v>
      </c>
      <c r="E107" s="293" t="s">
        <v>47</v>
      </c>
      <c r="F107" s="292">
        <v>6000100</v>
      </c>
      <c r="G107" s="293"/>
      <c r="H107" s="210"/>
      <c r="I107" s="155"/>
      <c r="J107" s="582">
        <f>J108</f>
        <v>910.08325</v>
      </c>
      <c r="K107" s="339"/>
    </row>
    <row r="108" spans="1:10" ht="37.5" customHeight="1">
      <c r="A108" s="87"/>
      <c r="B108" s="182" t="s">
        <v>155</v>
      </c>
      <c r="C108" s="255" t="s">
        <v>133</v>
      </c>
      <c r="D108" s="256" t="s">
        <v>18</v>
      </c>
      <c r="E108" s="255" t="s">
        <v>47</v>
      </c>
      <c r="F108" s="256">
        <v>6000100</v>
      </c>
      <c r="G108" s="255" t="s">
        <v>122</v>
      </c>
      <c r="H108" s="370"/>
      <c r="I108" s="371"/>
      <c r="J108" s="576">
        <f>'Прил.3'!G107</f>
        <v>910.08325</v>
      </c>
    </row>
    <row r="109" spans="1:11" s="340" customFormat="1" ht="12.75">
      <c r="A109" s="157"/>
      <c r="B109" s="195" t="s">
        <v>77</v>
      </c>
      <c r="C109" s="338" t="s">
        <v>133</v>
      </c>
      <c r="D109" s="369" t="s">
        <v>18</v>
      </c>
      <c r="E109" s="338" t="s">
        <v>47</v>
      </c>
      <c r="F109" s="369">
        <v>6000300</v>
      </c>
      <c r="G109" s="338"/>
      <c r="H109" s="8"/>
      <c r="I109" s="126"/>
      <c r="J109" s="594">
        <f>J110</f>
        <v>58.43676</v>
      </c>
      <c r="K109" s="339"/>
    </row>
    <row r="110" spans="1:10" ht="41.25" customHeight="1">
      <c r="A110" s="87"/>
      <c r="B110" s="182" t="s">
        <v>155</v>
      </c>
      <c r="C110" s="255" t="s">
        <v>133</v>
      </c>
      <c r="D110" s="256" t="s">
        <v>18</v>
      </c>
      <c r="E110" s="255" t="s">
        <v>47</v>
      </c>
      <c r="F110" s="256">
        <v>6000300</v>
      </c>
      <c r="G110" s="255" t="s">
        <v>122</v>
      </c>
      <c r="H110" s="192"/>
      <c r="I110" s="5"/>
      <c r="J110" s="576">
        <f>'Прил.3'!G109</f>
        <v>58.43676</v>
      </c>
    </row>
    <row r="111" spans="1:11" s="340" customFormat="1" ht="25.5">
      <c r="A111" s="157"/>
      <c r="B111" s="195" t="s">
        <v>49</v>
      </c>
      <c r="C111" s="338" t="s">
        <v>133</v>
      </c>
      <c r="D111" s="369" t="s">
        <v>18</v>
      </c>
      <c r="E111" s="338" t="s">
        <v>47</v>
      </c>
      <c r="F111" s="369">
        <v>6000500</v>
      </c>
      <c r="G111" s="338"/>
      <c r="H111" s="117"/>
      <c r="I111" s="187"/>
      <c r="J111" s="594">
        <f>J112</f>
        <v>788.9467799999999</v>
      </c>
      <c r="K111" s="339"/>
    </row>
    <row r="112" spans="1:10" ht="44.25" customHeight="1" thickBot="1">
      <c r="A112" s="87"/>
      <c r="B112" s="182" t="s">
        <v>155</v>
      </c>
      <c r="C112" s="321" t="s">
        <v>133</v>
      </c>
      <c r="D112" s="283" t="s">
        <v>18</v>
      </c>
      <c r="E112" s="282" t="s">
        <v>47</v>
      </c>
      <c r="F112" s="283">
        <v>6000500</v>
      </c>
      <c r="G112" s="282" t="s">
        <v>122</v>
      </c>
      <c r="H112" s="317"/>
      <c r="I112" s="60"/>
      <c r="J112" s="580">
        <f>'Прил.3'!G111</f>
        <v>788.9467799999999</v>
      </c>
    </row>
    <row r="113" spans="1:10" ht="26.25" thickBot="1">
      <c r="A113" s="87"/>
      <c r="B113" s="195" t="s">
        <v>60</v>
      </c>
      <c r="C113" s="338" t="s">
        <v>133</v>
      </c>
      <c r="D113" s="369" t="s">
        <v>18</v>
      </c>
      <c r="E113" s="338" t="s">
        <v>47</v>
      </c>
      <c r="F113" s="369">
        <v>7950000</v>
      </c>
      <c r="G113" s="338"/>
      <c r="H113" s="96"/>
      <c r="I113" s="281"/>
      <c r="J113" s="584">
        <f>J114</f>
        <v>47.88839</v>
      </c>
    </row>
    <row r="114" spans="1:10" ht="64.5" thickBot="1">
      <c r="A114" s="87"/>
      <c r="B114" s="485" t="s">
        <v>160</v>
      </c>
      <c r="C114" s="338" t="s">
        <v>133</v>
      </c>
      <c r="D114" s="369" t="s">
        <v>18</v>
      </c>
      <c r="E114" s="338" t="s">
        <v>47</v>
      </c>
      <c r="F114" s="369">
        <v>7950005</v>
      </c>
      <c r="G114" s="525"/>
      <c r="H114" s="96"/>
      <c r="I114" s="281"/>
      <c r="J114" s="584">
        <f>J115</f>
        <v>47.88839</v>
      </c>
    </row>
    <row r="115" spans="1:10" ht="40.5" customHeight="1" thickBot="1">
      <c r="A115" s="87"/>
      <c r="B115" s="182" t="s">
        <v>155</v>
      </c>
      <c r="C115" s="321" t="s">
        <v>133</v>
      </c>
      <c r="D115" s="283" t="s">
        <v>18</v>
      </c>
      <c r="E115" s="282" t="s">
        <v>47</v>
      </c>
      <c r="F115" s="283">
        <v>7950005</v>
      </c>
      <c r="G115" s="282" t="s">
        <v>122</v>
      </c>
      <c r="H115" s="96"/>
      <c r="I115" s="281"/>
      <c r="J115" s="584">
        <f>'Прил.3'!G114</f>
        <v>47.88839</v>
      </c>
    </row>
    <row r="116" spans="1:11" s="378" customFormat="1" ht="15" thickBot="1">
      <c r="A116" s="125"/>
      <c r="B116" s="372" t="s">
        <v>104</v>
      </c>
      <c r="C116" s="373" t="s">
        <v>133</v>
      </c>
      <c r="D116" s="374" t="s">
        <v>105</v>
      </c>
      <c r="E116" s="373"/>
      <c r="F116" s="375"/>
      <c r="G116" s="373"/>
      <c r="H116" s="75"/>
      <c r="I116" s="376"/>
      <c r="J116" s="600">
        <f>J117</f>
        <v>49.987849999999995</v>
      </c>
      <c r="K116" s="377"/>
    </row>
    <row r="117" spans="1:11" s="378" customFormat="1" ht="29.25" customHeight="1" thickBot="1">
      <c r="A117" s="125"/>
      <c r="B117" s="372" t="s">
        <v>136</v>
      </c>
      <c r="C117" s="373" t="s">
        <v>133</v>
      </c>
      <c r="D117" s="374" t="s">
        <v>105</v>
      </c>
      <c r="E117" s="373" t="s">
        <v>107</v>
      </c>
      <c r="F117" s="375"/>
      <c r="G117" s="373"/>
      <c r="H117" s="75"/>
      <c r="I117" s="376"/>
      <c r="J117" s="600">
        <f>J118</f>
        <v>49.987849999999995</v>
      </c>
      <c r="K117" s="377"/>
    </row>
    <row r="118" spans="1:11" s="340" customFormat="1" ht="14.25">
      <c r="A118" s="157"/>
      <c r="B118" s="379" t="s">
        <v>108</v>
      </c>
      <c r="C118" s="380" t="s">
        <v>133</v>
      </c>
      <c r="D118" s="381" t="s">
        <v>105</v>
      </c>
      <c r="E118" s="382" t="s">
        <v>107</v>
      </c>
      <c r="F118" s="383">
        <v>4320200</v>
      </c>
      <c r="G118" s="382"/>
      <c r="H118" s="384"/>
      <c r="I118" s="385"/>
      <c r="J118" s="601">
        <f>J119</f>
        <v>49.987849999999995</v>
      </c>
      <c r="K118" s="339"/>
    </row>
    <row r="119" spans="1:10" ht="40.5" customHeight="1" thickBot="1">
      <c r="A119" s="87"/>
      <c r="B119" s="182" t="s">
        <v>155</v>
      </c>
      <c r="C119" s="321" t="s">
        <v>133</v>
      </c>
      <c r="D119" s="284" t="s">
        <v>105</v>
      </c>
      <c r="E119" s="282" t="s">
        <v>107</v>
      </c>
      <c r="F119" s="283">
        <v>4320200</v>
      </c>
      <c r="G119" s="282" t="s">
        <v>122</v>
      </c>
      <c r="H119" s="317"/>
      <c r="I119" s="60"/>
      <c r="J119" s="580">
        <f>'Прил.3'!G118</f>
        <v>49.987849999999995</v>
      </c>
    </row>
    <row r="120" spans="1:10" ht="29.25" thickBot="1">
      <c r="A120" s="87"/>
      <c r="B120" s="376" t="s">
        <v>19</v>
      </c>
      <c r="C120" s="373" t="s">
        <v>133</v>
      </c>
      <c r="D120" s="374" t="s">
        <v>20</v>
      </c>
      <c r="E120" s="373"/>
      <c r="F120" s="374"/>
      <c r="G120" s="373"/>
      <c r="H120" s="164"/>
      <c r="I120" s="386"/>
      <c r="J120" s="600">
        <f>J121</f>
        <v>81.1785</v>
      </c>
    </row>
    <row r="121" spans="1:10" ht="12.75">
      <c r="A121" s="87"/>
      <c r="B121" s="387" t="s">
        <v>21</v>
      </c>
      <c r="C121" s="388" t="s">
        <v>133</v>
      </c>
      <c r="D121" s="389" t="s">
        <v>20</v>
      </c>
      <c r="E121" s="390" t="s">
        <v>22</v>
      </c>
      <c r="F121" s="389"/>
      <c r="G121" s="390"/>
      <c r="H121" s="391"/>
      <c r="I121" s="392"/>
      <c r="J121" s="602">
        <f>J122</f>
        <v>81.1785</v>
      </c>
    </row>
    <row r="122" spans="1:10" ht="38.25">
      <c r="A122" s="93"/>
      <c r="B122" s="393" t="s">
        <v>23</v>
      </c>
      <c r="C122" s="255" t="s">
        <v>133</v>
      </c>
      <c r="D122" s="264" t="s">
        <v>20</v>
      </c>
      <c r="E122" s="263" t="s">
        <v>22</v>
      </c>
      <c r="F122" s="264" t="s">
        <v>24</v>
      </c>
      <c r="G122" s="263"/>
      <c r="H122" s="192"/>
      <c r="I122" s="5"/>
      <c r="J122" s="577">
        <f>J123</f>
        <v>81.1785</v>
      </c>
    </row>
    <row r="123" spans="1:10" ht="44.25" customHeight="1" thickBot="1">
      <c r="A123" s="93"/>
      <c r="B123" s="182" t="s">
        <v>155</v>
      </c>
      <c r="C123" s="282" t="s">
        <v>133</v>
      </c>
      <c r="D123" s="284" t="s">
        <v>20</v>
      </c>
      <c r="E123" s="282" t="s">
        <v>22</v>
      </c>
      <c r="F123" s="284" t="s">
        <v>25</v>
      </c>
      <c r="G123" s="282" t="s">
        <v>122</v>
      </c>
      <c r="H123" s="317"/>
      <c r="I123" s="60"/>
      <c r="J123" s="580">
        <f>'Прил.3'!G122</f>
        <v>81.1785</v>
      </c>
    </row>
    <row r="124" spans="1:10" ht="15" thickBot="1">
      <c r="A124" s="93"/>
      <c r="B124" s="131" t="s">
        <v>80</v>
      </c>
      <c r="C124" s="301" t="s">
        <v>133</v>
      </c>
      <c r="D124" s="288" t="s">
        <v>82</v>
      </c>
      <c r="E124" s="301"/>
      <c r="F124" s="288"/>
      <c r="G124" s="301"/>
      <c r="H124" s="131"/>
      <c r="I124" s="3"/>
      <c r="J124" s="603">
        <f>J128+J125</f>
        <v>108.97970000000001</v>
      </c>
    </row>
    <row r="125" spans="1:10" ht="15" thickBot="1">
      <c r="A125" s="93"/>
      <c r="B125" s="394" t="s">
        <v>100</v>
      </c>
      <c r="C125" s="395" t="s">
        <v>133</v>
      </c>
      <c r="D125" s="395" t="s">
        <v>82</v>
      </c>
      <c r="E125" s="395" t="s">
        <v>101</v>
      </c>
      <c r="F125" s="395"/>
      <c r="G125" s="395"/>
      <c r="H125" s="242"/>
      <c r="I125" s="242"/>
      <c r="J125" s="604">
        <f>J126</f>
        <v>103.584</v>
      </c>
    </row>
    <row r="126" spans="1:11" s="340" customFormat="1" ht="42.75">
      <c r="A126" s="95"/>
      <c r="B126" s="396" t="s">
        <v>102</v>
      </c>
      <c r="C126" s="397" t="s">
        <v>133</v>
      </c>
      <c r="D126" s="397" t="s">
        <v>82</v>
      </c>
      <c r="E126" s="397" t="s">
        <v>101</v>
      </c>
      <c r="F126" s="397" t="s">
        <v>103</v>
      </c>
      <c r="G126" s="397"/>
      <c r="H126" s="398"/>
      <c r="I126" s="398"/>
      <c r="J126" s="605">
        <f>J127</f>
        <v>103.584</v>
      </c>
      <c r="K126" s="339"/>
    </row>
    <row r="127" spans="1:11" s="403" customFormat="1" ht="43.5" thickBot="1">
      <c r="A127" s="156"/>
      <c r="B127" s="399" t="s">
        <v>124</v>
      </c>
      <c r="C127" s="400" t="s">
        <v>133</v>
      </c>
      <c r="D127" s="400" t="s">
        <v>82</v>
      </c>
      <c r="E127" s="400" t="s">
        <v>101</v>
      </c>
      <c r="F127" s="400" t="s">
        <v>103</v>
      </c>
      <c r="G127" s="400" t="s">
        <v>123</v>
      </c>
      <c r="H127" s="401"/>
      <c r="I127" s="401"/>
      <c r="J127" s="606">
        <f>'Прил.3'!G126</f>
        <v>103.584</v>
      </c>
      <c r="K127" s="402"/>
    </row>
    <row r="128" spans="1:10" ht="15" thickBot="1">
      <c r="A128" s="93"/>
      <c r="B128" s="131" t="s">
        <v>81</v>
      </c>
      <c r="C128" s="301" t="s">
        <v>133</v>
      </c>
      <c r="D128" s="288" t="s">
        <v>82</v>
      </c>
      <c r="E128" s="301" t="s">
        <v>83</v>
      </c>
      <c r="F128" s="288"/>
      <c r="G128" s="301"/>
      <c r="H128" s="131"/>
      <c r="I128" s="3"/>
      <c r="J128" s="603">
        <f>J129</f>
        <v>5.3957</v>
      </c>
    </row>
    <row r="129" spans="1:10" ht="38.25">
      <c r="A129" s="93"/>
      <c r="B129" s="142" t="s">
        <v>84</v>
      </c>
      <c r="C129" s="304" t="s">
        <v>133</v>
      </c>
      <c r="D129" s="250" t="s">
        <v>82</v>
      </c>
      <c r="E129" s="304" t="s">
        <v>83</v>
      </c>
      <c r="F129" s="250" t="s">
        <v>85</v>
      </c>
      <c r="G129" s="304"/>
      <c r="H129" s="142"/>
      <c r="I129" s="253"/>
      <c r="J129" s="607">
        <f>J130</f>
        <v>5.3957</v>
      </c>
    </row>
    <row r="130" spans="1:10" ht="39" thickBot="1">
      <c r="A130" s="93"/>
      <c r="B130" s="281" t="s">
        <v>124</v>
      </c>
      <c r="C130" s="324" t="s">
        <v>133</v>
      </c>
      <c r="D130" s="271" t="s">
        <v>82</v>
      </c>
      <c r="E130" s="324" t="s">
        <v>83</v>
      </c>
      <c r="F130" s="271" t="s">
        <v>85</v>
      </c>
      <c r="G130" s="324" t="s">
        <v>123</v>
      </c>
      <c r="H130" s="281"/>
      <c r="I130" s="96"/>
      <c r="J130" s="608">
        <f>'Прил.3'!G129</f>
        <v>5.3957</v>
      </c>
    </row>
    <row r="131" spans="1:11" s="4" customFormat="1" ht="15" thickBot="1">
      <c r="A131" s="111"/>
      <c r="B131" s="131" t="s">
        <v>50</v>
      </c>
      <c r="C131" s="288" t="s">
        <v>133</v>
      </c>
      <c r="D131" s="342">
        <v>1100</v>
      </c>
      <c r="E131" s="288"/>
      <c r="F131" s="301"/>
      <c r="G131" s="288"/>
      <c r="H131" s="3"/>
      <c r="I131" s="131"/>
      <c r="J131" s="581">
        <f>J132</f>
        <v>99.85606</v>
      </c>
      <c r="K131" s="235"/>
    </row>
    <row r="132" spans="1:10" ht="13.5" thickBot="1">
      <c r="A132" s="93"/>
      <c r="B132" s="243" t="s">
        <v>86</v>
      </c>
      <c r="C132" s="244" t="s">
        <v>133</v>
      </c>
      <c r="D132" s="289" t="s">
        <v>29</v>
      </c>
      <c r="E132" s="276" t="s">
        <v>87</v>
      </c>
      <c r="F132" s="289"/>
      <c r="G132" s="276"/>
      <c r="H132" s="290"/>
      <c r="I132" s="243"/>
      <c r="J132" s="609">
        <f>J133</f>
        <v>99.85606</v>
      </c>
    </row>
    <row r="133" spans="1:10" ht="28.5" customHeight="1">
      <c r="A133" s="93"/>
      <c r="B133" s="249" t="s">
        <v>88</v>
      </c>
      <c r="C133" s="388" t="s">
        <v>133</v>
      </c>
      <c r="D133" s="462" t="s">
        <v>29</v>
      </c>
      <c r="E133" s="388" t="s">
        <v>87</v>
      </c>
      <c r="F133" s="462" t="s">
        <v>51</v>
      </c>
      <c r="G133" s="388"/>
      <c r="H133" s="463"/>
      <c r="I133" s="249"/>
      <c r="J133" s="575">
        <f>J134</f>
        <v>99.85606</v>
      </c>
    </row>
    <row r="134" spans="1:10" ht="41.25" customHeight="1" thickBot="1">
      <c r="A134" s="93"/>
      <c r="B134" s="182" t="s">
        <v>155</v>
      </c>
      <c r="C134" s="282" t="s">
        <v>133</v>
      </c>
      <c r="D134" s="284" t="s">
        <v>29</v>
      </c>
      <c r="E134" s="282" t="s">
        <v>87</v>
      </c>
      <c r="F134" s="284" t="s">
        <v>51</v>
      </c>
      <c r="G134" s="282" t="s">
        <v>122</v>
      </c>
      <c r="H134" s="464"/>
      <c r="I134" s="60"/>
      <c r="J134" s="580">
        <f>'Прил.3'!G133</f>
        <v>99.85606</v>
      </c>
    </row>
    <row r="135" spans="1:10" ht="12.75">
      <c r="A135" s="93"/>
      <c r="B135" s="11"/>
      <c r="C135" s="11"/>
      <c r="D135" s="273"/>
      <c r="E135" s="404"/>
      <c r="F135" s="404"/>
      <c r="G135" s="405"/>
      <c r="H135" s="11"/>
      <c r="I135" s="11"/>
      <c r="J135" s="406"/>
    </row>
    <row r="136" spans="1:10" ht="12.75">
      <c r="A136" s="93"/>
      <c r="B136" s="11"/>
      <c r="C136" s="11"/>
      <c r="D136" s="273"/>
      <c r="E136" s="404"/>
      <c r="F136" s="404"/>
      <c r="G136" s="405"/>
      <c r="H136" s="11"/>
      <c r="I136" s="11"/>
      <c r="J136" s="406"/>
    </row>
    <row r="137" spans="1:10" ht="12.75">
      <c r="A137" s="93"/>
      <c r="B137" s="10"/>
      <c r="C137" s="10"/>
      <c r="D137" s="273"/>
      <c r="E137" s="407"/>
      <c r="F137" s="407"/>
      <c r="G137" s="404"/>
      <c r="H137" s="11"/>
      <c r="I137" s="11"/>
      <c r="J137" s="408"/>
    </row>
    <row r="138" spans="1:10" ht="12.75">
      <c r="A138" s="93"/>
      <c r="B138" s="11"/>
      <c r="C138" s="11"/>
      <c r="D138" s="273"/>
      <c r="E138" s="404"/>
      <c r="F138" s="404"/>
      <c r="G138" s="404"/>
      <c r="H138" s="11"/>
      <c r="I138" s="11"/>
      <c r="J138" s="406"/>
    </row>
    <row r="139" spans="1:10" ht="12.75">
      <c r="A139" s="93"/>
      <c r="B139" s="11"/>
      <c r="C139" s="11"/>
      <c r="D139" s="273"/>
      <c r="E139" s="404"/>
      <c r="F139" s="404"/>
      <c r="G139" s="404"/>
      <c r="H139" s="11"/>
      <c r="I139" s="11"/>
      <c r="J139" s="406"/>
    </row>
    <row r="140" spans="1:10" ht="12.75">
      <c r="A140" s="93"/>
      <c r="B140" s="11"/>
      <c r="C140" s="11"/>
      <c r="D140" s="273"/>
      <c r="E140" s="404"/>
      <c r="F140" s="404"/>
      <c r="G140" s="404"/>
      <c r="H140" s="11"/>
      <c r="I140" s="11"/>
      <c r="J140" s="406"/>
    </row>
    <row r="141" spans="1:10" ht="12.75">
      <c r="A141" s="93"/>
      <c r="B141" s="10"/>
      <c r="C141" s="10"/>
      <c r="D141" s="273"/>
      <c r="E141" s="407"/>
      <c r="F141" s="407"/>
      <c r="G141" s="404"/>
      <c r="H141" s="11"/>
      <c r="I141" s="11"/>
      <c r="J141" s="408"/>
    </row>
    <row r="142" spans="1:10" ht="12.75">
      <c r="A142" s="93"/>
      <c r="B142" s="11"/>
      <c r="C142" s="11"/>
      <c r="D142" s="273"/>
      <c r="E142" s="404"/>
      <c r="F142" s="404"/>
      <c r="G142" s="404"/>
      <c r="H142" s="11"/>
      <c r="I142" s="11"/>
      <c r="J142" s="406"/>
    </row>
    <row r="143" spans="1:10" ht="12.75">
      <c r="A143" s="93"/>
      <c r="B143" s="11"/>
      <c r="C143" s="11"/>
      <c r="D143" s="273"/>
      <c r="E143" s="404"/>
      <c r="F143" s="404"/>
      <c r="G143" s="404"/>
      <c r="H143" s="11"/>
      <c r="I143" s="11"/>
      <c r="J143" s="406"/>
    </row>
    <row r="144" spans="1:11" s="4" customFormat="1" ht="14.25">
      <c r="A144" s="111"/>
      <c r="B144" s="352"/>
      <c r="C144" s="352"/>
      <c r="D144" s="409"/>
      <c r="E144" s="410"/>
      <c r="F144" s="410"/>
      <c r="G144" s="410"/>
      <c r="H144" s="352"/>
      <c r="I144" s="352"/>
      <c r="J144" s="411"/>
      <c r="K144" s="235"/>
    </row>
    <row r="145" spans="1:10" ht="12.75">
      <c r="A145" s="93"/>
      <c r="B145" s="10"/>
      <c r="C145" s="10"/>
      <c r="D145" s="273"/>
      <c r="E145" s="407"/>
      <c r="F145" s="407"/>
      <c r="G145" s="407"/>
      <c r="H145" s="10"/>
      <c r="I145" s="10"/>
      <c r="J145" s="408"/>
    </row>
    <row r="146" spans="1:10" ht="12.75">
      <c r="A146" s="93"/>
      <c r="B146" s="104"/>
      <c r="C146" s="104"/>
      <c r="D146" s="412"/>
      <c r="E146" s="413"/>
      <c r="F146" s="413"/>
      <c r="G146" s="413"/>
      <c r="H146" s="104"/>
      <c r="I146" s="104"/>
      <c r="J146" s="414"/>
    </row>
    <row r="147" spans="1:10" ht="12.75">
      <c r="A147" s="93"/>
      <c r="B147" s="11"/>
      <c r="C147" s="11"/>
      <c r="D147" s="273"/>
      <c r="E147" s="404"/>
      <c r="F147" s="404"/>
      <c r="G147" s="404"/>
      <c r="H147" s="11"/>
      <c r="I147" s="11"/>
      <c r="J147" s="406"/>
    </row>
    <row r="148" spans="1:10" ht="12.75">
      <c r="A148" s="93"/>
      <c r="B148" s="11"/>
      <c r="C148" s="11"/>
      <c r="D148" s="273"/>
      <c r="E148" s="404"/>
      <c r="F148" s="404"/>
      <c r="G148" s="404"/>
      <c r="H148" s="11"/>
      <c r="I148" s="11"/>
      <c r="J148" s="406"/>
    </row>
    <row r="149" spans="1:10" ht="12.75">
      <c r="A149" s="93"/>
      <c r="B149" s="11"/>
      <c r="C149" s="11"/>
      <c r="D149" s="273"/>
      <c r="E149" s="404"/>
      <c r="F149" s="404"/>
      <c r="G149" s="404"/>
      <c r="H149" s="11"/>
      <c r="I149" s="11"/>
      <c r="J149" s="406"/>
    </row>
    <row r="150" spans="1:10" ht="12.75">
      <c r="A150" s="93"/>
      <c r="B150" s="104"/>
      <c r="C150" s="104"/>
      <c r="D150" s="412"/>
      <c r="E150" s="413"/>
      <c r="F150" s="413"/>
      <c r="G150" s="413"/>
      <c r="H150" s="104"/>
      <c r="I150" s="104"/>
      <c r="J150" s="414"/>
    </row>
    <row r="151" spans="1:10" ht="12.75">
      <c r="A151" s="93"/>
      <c r="B151" s="11"/>
      <c r="C151" s="11"/>
      <c r="D151" s="273"/>
      <c r="E151" s="404"/>
      <c r="F151" s="404"/>
      <c r="G151" s="404"/>
      <c r="H151" s="11"/>
      <c r="I151" s="11"/>
      <c r="J151" s="406"/>
    </row>
    <row r="152" spans="1:10" ht="12.75">
      <c r="A152" s="93"/>
      <c r="B152" s="11"/>
      <c r="C152" s="11"/>
      <c r="D152" s="273"/>
      <c r="E152" s="404"/>
      <c r="F152" s="404"/>
      <c r="G152" s="404"/>
      <c r="H152" s="11"/>
      <c r="I152" s="11"/>
      <c r="J152" s="406"/>
    </row>
    <row r="153" spans="1:12" s="1" customFormat="1" ht="12.75">
      <c r="A153" s="93"/>
      <c r="B153" s="11"/>
      <c r="C153" s="11"/>
      <c r="D153" s="273"/>
      <c r="E153" s="404"/>
      <c r="F153" s="404"/>
      <c r="G153" s="404"/>
      <c r="H153" s="11"/>
      <c r="I153" s="11"/>
      <c r="J153" s="406"/>
      <c r="L153"/>
    </row>
    <row r="154" spans="1:12" s="1" customFormat="1" ht="12.75">
      <c r="A154" s="93"/>
      <c r="B154" s="104"/>
      <c r="C154" s="104"/>
      <c r="D154" s="412"/>
      <c r="E154" s="413"/>
      <c r="F154" s="413"/>
      <c r="G154" s="413"/>
      <c r="H154" s="104"/>
      <c r="I154" s="104"/>
      <c r="J154" s="414"/>
      <c r="L154"/>
    </row>
    <row r="155" spans="1:12" s="1" customFormat="1" ht="12.75">
      <c r="A155" s="93"/>
      <c r="B155" s="11"/>
      <c r="C155" s="11"/>
      <c r="D155" s="273"/>
      <c r="E155" s="404"/>
      <c r="F155" s="404"/>
      <c r="G155" s="404"/>
      <c r="H155" s="11"/>
      <c r="I155" s="11"/>
      <c r="J155" s="406"/>
      <c r="L155"/>
    </row>
    <row r="156" spans="1:12" s="1" customFormat="1" ht="12.75">
      <c r="A156" s="93"/>
      <c r="B156" s="11"/>
      <c r="C156" s="11"/>
      <c r="D156" s="273"/>
      <c r="E156" s="404"/>
      <c r="F156" s="404"/>
      <c r="G156" s="404"/>
      <c r="H156" s="11"/>
      <c r="I156" s="11"/>
      <c r="J156" s="406"/>
      <c r="L156"/>
    </row>
    <row r="157" spans="1:12" s="1" customFormat="1" ht="12.75">
      <c r="A157" s="93"/>
      <c r="B157" s="104"/>
      <c r="C157" s="104"/>
      <c r="D157" s="412"/>
      <c r="E157" s="413"/>
      <c r="F157" s="413"/>
      <c r="G157" s="413"/>
      <c r="H157" s="104"/>
      <c r="I157" s="104"/>
      <c r="J157" s="414"/>
      <c r="L157"/>
    </row>
    <row r="158" spans="1:12" s="1" customFormat="1" ht="12.75">
      <c r="A158" s="93"/>
      <c r="B158" s="11"/>
      <c r="C158" s="11"/>
      <c r="D158" s="273"/>
      <c r="E158" s="404"/>
      <c r="F158" s="404"/>
      <c r="G158" s="404"/>
      <c r="H158" s="11"/>
      <c r="I158" s="11"/>
      <c r="J158" s="406"/>
      <c r="L158"/>
    </row>
    <row r="159" spans="1:12" s="1" customFormat="1" ht="12.75">
      <c r="A159" s="93"/>
      <c r="B159" s="11"/>
      <c r="C159" s="11"/>
      <c r="D159" s="273"/>
      <c r="E159" s="404"/>
      <c r="F159" s="404"/>
      <c r="G159" s="404"/>
      <c r="H159" s="11"/>
      <c r="I159" s="11"/>
      <c r="J159" s="406"/>
      <c r="L159"/>
    </row>
    <row r="160" spans="1:12" s="1" customFormat="1" ht="12.75">
      <c r="A160" s="93"/>
      <c r="B160" s="415"/>
      <c r="C160" s="415"/>
      <c r="D160" s="273"/>
      <c r="E160" s="404"/>
      <c r="F160" s="404"/>
      <c r="G160" s="404"/>
      <c r="H160" s="11"/>
      <c r="I160" s="11"/>
      <c r="J160" s="406"/>
      <c r="L160"/>
    </row>
    <row r="161" spans="1:12" s="1" customFormat="1" ht="12.75">
      <c r="A161" s="93"/>
      <c r="B161" s="11"/>
      <c r="C161" s="11"/>
      <c r="D161" s="273"/>
      <c r="E161" s="404"/>
      <c r="F161" s="404"/>
      <c r="G161" s="404"/>
      <c r="H161" s="11"/>
      <c r="I161" s="11"/>
      <c r="J161" s="406"/>
      <c r="L161"/>
    </row>
    <row r="162" spans="1:12" s="1" customFormat="1" ht="12.75">
      <c r="A162" s="93"/>
      <c r="B162" s="10"/>
      <c r="C162" s="10"/>
      <c r="D162" s="273"/>
      <c r="E162" s="407"/>
      <c r="F162" s="407"/>
      <c r="G162" s="407"/>
      <c r="H162" s="10"/>
      <c r="I162" s="10"/>
      <c r="J162" s="408"/>
      <c r="L162"/>
    </row>
    <row r="163" spans="1:12" s="1" customFormat="1" ht="12.75">
      <c r="A163" s="93"/>
      <c r="B163" s="11"/>
      <c r="C163" s="11"/>
      <c r="D163" s="273"/>
      <c r="E163" s="404"/>
      <c r="F163" s="404"/>
      <c r="G163" s="404"/>
      <c r="H163" s="11"/>
      <c r="I163" s="11"/>
      <c r="J163" s="406"/>
      <c r="L163"/>
    </row>
    <row r="164" spans="1:12" s="1" customFormat="1" ht="12.75">
      <c r="A164" s="93"/>
      <c r="B164" s="11"/>
      <c r="C164" s="11"/>
      <c r="D164" s="273"/>
      <c r="E164" s="404"/>
      <c r="F164" s="404"/>
      <c r="G164" s="404"/>
      <c r="H164" s="11"/>
      <c r="I164" s="11"/>
      <c r="J164" s="406"/>
      <c r="L164"/>
    </row>
    <row r="165" spans="1:12" s="1" customFormat="1" ht="12.75">
      <c r="A165" s="93"/>
      <c r="B165" s="11"/>
      <c r="C165" s="11"/>
      <c r="D165" s="273"/>
      <c r="E165" s="404"/>
      <c r="F165" s="404"/>
      <c r="G165" s="404"/>
      <c r="H165" s="11"/>
      <c r="I165" s="11"/>
      <c r="J165" s="406"/>
      <c r="L165"/>
    </row>
    <row r="166" spans="1:12" s="1" customFormat="1" ht="12.75">
      <c r="A166" s="93"/>
      <c r="B166" s="416"/>
      <c r="C166" s="416"/>
      <c r="D166" s="412"/>
      <c r="E166" s="407"/>
      <c r="F166" s="407"/>
      <c r="G166" s="407"/>
      <c r="H166" s="10"/>
      <c r="I166" s="10"/>
      <c r="J166" s="408"/>
      <c r="L166"/>
    </row>
    <row r="167" spans="1:12" s="1" customFormat="1" ht="12.75">
      <c r="A167" s="93"/>
      <c r="B167" s="415"/>
      <c r="C167" s="415"/>
      <c r="D167" s="273"/>
      <c r="E167" s="404"/>
      <c r="F167" s="404"/>
      <c r="G167" s="404"/>
      <c r="H167" s="11"/>
      <c r="I167" s="11"/>
      <c r="J167" s="406"/>
      <c r="L167"/>
    </row>
    <row r="168" spans="1:12" s="1" customFormat="1" ht="12.75">
      <c r="A168" s="93"/>
      <c r="B168" s="415"/>
      <c r="C168" s="415"/>
      <c r="D168" s="273"/>
      <c r="E168" s="404"/>
      <c r="F168" s="404"/>
      <c r="G168" s="404"/>
      <c r="H168" s="11"/>
      <c r="I168" s="11"/>
      <c r="J168" s="406"/>
      <c r="L168"/>
    </row>
    <row r="169" spans="1:10" ht="12.75">
      <c r="A169" s="93"/>
      <c r="B169" s="415"/>
      <c r="C169" s="415"/>
      <c r="D169" s="273"/>
      <c r="E169" s="404"/>
      <c r="F169" s="404"/>
      <c r="G169" s="404"/>
      <c r="H169" s="11"/>
      <c r="I169" s="11"/>
      <c r="J169" s="406"/>
    </row>
    <row r="170" spans="1:10" ht="12.75">
      <c r="A170" s="93"/>
      <c r="B170" s="416"/>
      <c r="C170" s="416"/>
      <c r="D170" s="412"/>
      <c r="E170" s="407"/>
      <c r="F170" s="407"/>
      <c r="G170" s="407"/>
      <c r="H170" s="10"/>
      <c r="I170" s="10"/>
      <c r="J170" s="408"/>
    </row>
    <row r="171" spans="1:10" ht="12.75">
      <c r="A171" s="93"/>
      <c r="B171" s="11"/>
      <c r="C171" s="11"/>
      <c r="D171" s="273"/>
      <c r="E171" s="404"/>
      <c r="F171" s="404"/>
      <c r="G171" s="404"/>
      <c r="H171" s="11"/>
      <c r="I171" s="11"/>
      <c r="J171" s="406"/>
    </row>
    <row r="172" spans="1:10" ht="12.75">
      <c r="A172" s="93"/>
      <c r="B172" s="11"/>
      <c r="C172" s="11"/>
      <c r="D172" s="273"/>
      <c r="E172" s="404"/>
      <c r="F172" s="404"/>
      <c r="G172" s="404"/>
      <c r="H172" s="11"/>
      <c r="I172" s="11"/>
      <c r="J172" s="406"/>
    </row>
    <row r="173" spans="1:10" ht="12.75">
      <c r="A173" s="93"/>
      <c r="B173" s="11"/>
      <c r="C173" s="11"/>
      <c r="D173" s="273"/>
      <c r="E173" s="404"/>
      <c r="F173" s="404"/>
      <c r="G173" s="404"/>
      <c r="H173" s="11"/>
      <c r="I173" s="11"/>
      <c r="J173" s="406"/>
    </row>
    <row r="174" spans="1:11" s="4" customFormat="1" ht="14.25">
      <c r="A174" s="111"/>
      <c r="B174" s="352"/>
      <c r="C174" s="352"/>
      <c r="D174" s="409"/>
      <c r="E174" s="410"/>
      <c r="F174" s="410"/>
      <c r="G174" s="410"/>
      <c r="H174" s="352"/>
      <c r="I174" s="352"/>
      <c r="J174" s="411"/>
      <c r="K174" s="235"/>
    </row>
    <row r="175" spans="1:10" ht="12.75">
      <c r="A175" s="93"/>
      <c r="B175" s="10"/>
      <c r="C175" s="10"/>
      <c r="D175" s="412"/>
      <c r="E175" s="407"/>
      <c r="F175" s="407"/>
      <c r="G175" s="407"/>
      <c r="H175" s="10"/>
      <c r="I175" s="10"/>
      <c r="J175" s="408"/>
    </row>
    <row r="176" spans="1:10" ht="12.75">
      <c r="A176" s="93"/>
      <c r="B176" s="11"/>
      <c r="C176" s="11"/>
      <c r="D176" s="273"/>
      <c r="E176" s="404"/>
      <c r="F176" s="404"/>
      <c r="G176" s="404"/>
      <c r="H176" s="11"/>
      <c r="I176" s="11"/>
      <c r="J176" s="406"/>
    </row>
    <row r="177" spans="1:10" ht="12.75">
      <c r="A177" s="93"/>
      <c r="B177" s="11"/>
      <c r="C177" s="11"/>
      <c r="D177" s="273"/>
      <c r="E177" s="404"/>
      <c r="F177" s="404"/>
      <c r="G177" s="404"/>
      <c r="H177" s="11"/>
      <c r="I177" s="11"/>
      <c r="J177" s="406"/>
    </row>
    <row r="178" spans="1:10" ht="12.75">
      <c r="A178" s="93"/>
      <c r="B178" s="11"/>
      <c r="C178" s="11"/>
      <c r="D178" s="273"/>
      <c r="E178" s="404"/>
      <c r="F178" s="404"/>
      <c r="G178" s="404"/>
      <c r="H178" s="11"/>
      <c r="I178" s="11"/>
      <c r="J178" s="406"/>
    </row>
    <row r="179" spans="1:10" ht="12.75">
      <c r="A179" s="93"/>
      <c r="B179" s="10"/>
      <c r="C179" s="10"/>
      <c r="D179" s="417"/>
      <c r="E179" s="418"/>
      <c r="F179" s="407"/>
      <c r="G179" s="418"/>
      <c r="H179" s="10"/>
      <c r="I179" s="10"/>
      <c r="J179" s="408"/>
    </row>
    <row r="180" spans="1:10" ht="12.75">
      <c r="A180" s="93"/>
      <c r="B180" s="11"/>
      <c r="C180" s="11"/>
      <c r="D180" s="417"/>
      <c r="E180" s="405"/>
      <c r="F180" s="419"/>
      <c r="G180" s="420"/>
      <c r="H180" s="104"/>
      <c r="I180" s="104"/>
      <c r="J180" s="406"/>
    </row>
    <row r="181" spans="1:10" ht="12.75">
      <c r="A181" s="93"/>
      <c r="B181" s="11"/>
      <c r="C181" s="11"/>
      <c r="D181" s="417"/>
      <c r="E181" s="405"/>
      <c r="F181" s="404"/>
      <c r="G181" s="404"/>
      <c r="H181" s="104"/>
      <c r="I181" s="104"/>
      <c r="J181" s="406"/>
    </row>
    <row r="182" spans="1:10" ht="12.75">
      <c r="A182" s="93"/>
      <c r="B182" s="11"/>
      <c r="C182" s="11"/>
      <c r="D182" s="417"/>
      <c r="E182" s="405"/>
      <c r="F182" s="404"/>
      <c r="G182" s="404"/>
      <c r="H182" s="104"/>
      <c r="I182" s="104"/>
      <c r="J182" s="406"/>
    </row>
    <row r="183" spans="1:11" s="4" customFormat="1" ht="14.25">
      <c r="A183" s="111"/>
      <c r="B183" s="352"/>
      <c r="C183" s="352"/>
      <c r="D183" s="409"/>
      <c r="E183" s="410"/>
      <c r="F183" s="410"/>
      <c r="G183" s="410"/>
      <c r="H183" s="352"/>
      <c r="I183" s="352"/>
      <c r="J183" s="411"/>
      <c r="K183" s="235"/>
    </row>
    <row r="184" spans="1:11" s="4" customFormat="1" ht="14.25">
      <c r="A184" s="111"/>
      <c r="B184" s="10"/>
      <c r="C184" s="10"/>
      <c r="D184" s="409"/>
      <c r="E184" s="407"/>
      <c r="F184" s="407"/>
      <c r="G184" s="407"/>
      <c r="H184" s="10"/>
      <c r="I184" s="10"/>
      <c r="J184" s="408"/>
      <c r="K184" s="235"/>
    </row>
    <row r="185" spans="1:11" s="4" customFormat="1" ht="14.25">
      <c r="A185" s="111"/>
      <c r="B185" s="104"/>
      <c r="C185" s="104"/>
      <c r="D185" s="412"/>
      <c r="E185" s="420"/>
      <c r="F185" s="420"/>
      <c r="G185" s="420"/>
      <c r="H185" s="10"/>
      <c r="I185" s="10"/>
      <c r="J185" s="414"/>
      <c r="K185" s="235"/>
    </row>
    <row r="186" spans="1:11" s="4" customFormat="1" ht="14.25">
      <c r="A186" s="111"/>
      <c r="B186" s="11"/>
      <c r="C186" s="11"/>
      <c r="D186" s="273"/>
      <c r="E186" s="405"/>
      <c r="F186" s="405"/>
      <c r="G186" s="405"/>
      <c r="H186" s="10"/>
      <c r="I186" s="10"/>
      <c r="J186" s="406"/>
      <c r="K186" s="235"/>
    </row>
    <row r="187" spans="1:11" s="4" customFormat="1" ht="14.25">
      <c r="A187" s="111"/>
      <c r="B187" s="11"/>
      <c r="C187" s="11"/>
      <c r="D187" s="273"/>
      <c r="E187" s="405"/>
      <c r="F187" s="405"/>
      <c r="G187" s="405"/>
      <c r="H187" s="10"/>
      <c r="I187" s="10"/>
      <c r="J187" s="406"/>
      <c r="K187" s="235"/>
    </row>
    <row r="188" spans="1:11" s="4" customFormat="1" ht="14.25">
      <c r="A188" s="111"/>
      <c r="B188" s="11"/>
      <c r="C188" s="11"/>
      <c r="D188" s="273"/>
      <c r="E188" s="405"/>
      <c r="F188" s="405"/>
      <c r="G188" s="405"/>
      <c r="H188" s="10"/>
      <c r="I188" s="10"/>
      <c r="J188" s="406"/>
      <c r="K188" s="235"/>
    </row>
    <row r="189" spans="1:10" ht="12.75">
      <c r="A189" s="93"/>
      <c r="B189" s="104"/>
      <c r="C189" s="104"/>
      <c r="D189" s="412"/>
      <c r="E189" s="413"/>
      <c r="F189" s="413"/>
      <c r="G189" s="413"/>
      <c r="H189" s="104"/>
      <c r="I189" s="104"/>
      <c r="J189" s="414"/>
    </row>
    <row r="190" spans="1:10" ht="12.75">
      <c r="A190" s="93"/>
      <c r="B190" s="11"/>
      <c r="C190" s="11"/>
      <c r="D190" s="273"/>
      <c r="E190" s="404"/>
      <c r="F190" s="404"/>
      <c r="G190" s="404"/>
      <c r="H190" s="11"/>
      <c r="I190" s="11"/>
      <c r="J190" s="406"/>
    </row>
    <row r="191" spans="1:10" ht="12.75">
      <c r="A191" s="93"/>
      <c r="B191" s="11"/>
      <c r="C191" s="11"/>
      <c r="D191" s="273"/>
      <c r="E191" s="404"/>
      <c r="F191" s="404"/>
      <c r="G191" s="404"/>
      <c r="H191" s="11"/>
      <c r="I191" s="11"/>
      <c r="J191" s="406"/>
    </row>
    <row r="192" spans="1:11" s="378" customFormat="1" ht="14.25">
      <c r="A192" s="175"/>
      <c r="B192" s="352"/>
      <c r="C192" s="352"/>
      <c r="D192" s="409"/>
      <c r="E192" s="410"/>
      <c r="F192" s="410"/>
      <c r="G192" s="410"/>
      <c r="H192" s="352"/>
      <c r="I192" s="352"/>
      <c r="J192" s="411"/>
      <c r="K192" s="377"/>
    </row>
    <row r="193" spans="1:10" ht="14.25">
      <c r="A193" s="93"/>
      <c r="B193" s="352"/>
      <c r="C193" s="352"/>
      <c r="D193" s="352"/>
      <c r="E193" s="421"/>
      <c r="F193" s="421"/>
      <c r="G193" s="421"/>
      <c r="H193" s="352"/>
      <c r="I193" s="352"/>
      <c r="J193" s="411"/>
    </row>
    <row r="194" spans="1:11" s="268" customFormat="1" ht="12.75">
      <c r="A194" s="94"/>
      <c r="B194" s="10"/>
      <c r="C194" s="10"/>
      <c r="D194" s="417"/>
      <c r="E194" s="407"/>
      <c r="F194" s="407"/>
      <c r="G194" s="407"/>
      <c r="H194" s="10"/>
      <c r="I194" s="10"/>
      <c r="J194" s="408"/>
      <c r="K194" s="267"/>
    </row>
    <row r="195" spans="1:11" s="280" customFormat="1" ht="12.75">
      <c r="A195" s="422"/>
      <c r="B195" s="11"/>
      <c r="C195" s="11"/>
      <c r="D195" s="104"/>
      <c r="E195" s="404"/>
      <c r="F195" s="404"/>
      <c r="G195" s="404"/>
      <c r="H195" s="11"/>
      <c r="I195" s="11"/>
      <c r="J195" s="406"/>
      <c r="K195" s="279"/>
    </row>
    <row r="196" spans="1:10" ht="12.75">
      <c r="A196" s="93"/>
      <c r="B196" s="11"/>
      <c r="C196" s="11"/>
      <c r="D196" s="11"/>
      <c r="E196" s="404"/>
      <c r="F196" s="404"/>
      <c r="G196" s="404"/>
      <c r="H196" s="11"/>
      <c r="I196" s="11"/>
      <c r="J196" s="406"/>
    </row>
    <row r="197" spans="1:10" ht="12.75">
      <c r="A197" s="93"/>
      <c r="B197" s="11"/>
      <c r="C197" s="11"/>
      <c r="D197" s="11"/>
      <c r="E197" s="404"/>
      <c r="F197" s="404"/>
      <c r="G197" s="404"/>
      <c r="H197" s="11"/>
      <c r="I197" s="11"/>
      <c r="J197" s="406"/>
    </row>
    <row r="198" spans="1:10" ht="12.75">
      <c r="A198" s="93"/>
      <c r="B198" s="10"/>
      <c r="C198" s="10"/>
      <c r="D198" s="10"/>
      <c r="E198" s="407"/>
      <c r="F198" s="407"/>
      <c r="G198" s="418"/>
      <c r="H198" s="10"/>
      <c r="I198" s="10"/>
      <c r="J198" s="408"/>
    </row>
    <row r="199" spans="1:10" ht="12.75">
      <c r="A199" s="93"/>
      <c r="B199" s="11"/>
      <c r="C199" s="11"/>
      <c r="D199" s="273"/>
      <c r="E199" s="404"/>
      <c r="F199" s="404"/>
      <c r="G199" s="404"/>
      <c r="H199" s="104"/>
      <c r="I199" s="104"/>
      <c r="J199" s="406"/>
    </row>
    <row r="200" spans="1:10" ht="12.75">
      <c r="A200" s="93"/>
      <c r="B200" s="11"/>
      <c r="C200" s="11"/>
      <c r="D200" s="11"/>
      <c r="E200" s="404"/>
      <c r="F200" s="404"/>
      <c r="G200" s="404"/>
      <c r="H200" s="104"/>
      <c r="I200" s="104"/>
      <c r="J200" s="406"/>
    </row>
    <row r="201" spans="1:10" ht="12.75">
      <c r="A201" s="93"/>
      <c r="B201" s="11"/>
      <c r="C201" s="11"/>
      <c r="D201" s="273"/>
      <c r="E201" s="404"/>
      <c r="F201" s="404"/>
      <c r="G201" s="404"/>
      <c r="H201" s="11"/>
      <c r="I201" s="11"/>
      <c r="J201" s="406"/>
    </row>
    <row r="202" spans="1:11" s="4" customFormat="1" ht="14.25">
      <c r="A202" s="111"/>
      <c r="B202" s="352"/>
      <c r="C202" s="352"/>
      <c r="D202" s="409"/>
      <c r="E202" s="410"/>
      <c r="F202" s="410"/>
      <c r="G202" s="410"/>
      <c r="H202" s="409"/>
      <c r="I202" s="409"/>
      <c r="J202" s="411"/>
      <c r="K202" s="423"/>
    </row>
    <row r="203" spans="1:11" s="4" customFormat="1" ht="14.25">
      <c r="A203" s="111"/>
      <c r="B203" s="352"/>
      <c r="C203" s="352"/>
      <c r="D203" s="409"/>
      <c r="E203" s="410"/>
      <c r="F203" s="410"/>
      <c r="G203" s="410"/>
      <c r="H203" s="409"/>
      <c r="I203" s="409"/>
      <c r="J203" s="411"/>
      <c r="K203" s="423"/>
    </row>
    <row r="204" spans="1:11" s="4" customFormat="1" ht="14.25">
      <c r="A204" s="424"/>
      <c r="B204" s="10"/>
      <c r="C204" s="10"/>
      <c r="D204" s="417"/>
      <c r="E204" s="418"/>
      <c r="F204" s="418"/>
      <c r="G204" s="418"/>
      <c r="H204" s="417"/>
      <c r="I204" s="417"/>
      <c r="J204" s="408"/>
      <c r="K204" s="423"/>
    </row>
    <row r="205" spans="1:11" s="427" customFormat="1" ht="12.75">
      <c r="A205" s="425"/>
      <c r="B205" s="104"/>
      <c r="C205" s="104"/>
      <c r="D205" s="412"/>
      <c r="E205" s="420"/>
      <c r="F205" s="420"/>
      <c r="G205" s="420"/>
      <c r="H205" s="412"/>
      <c r="I205" s="412"/>
      <c r="J205" s="414"/>
      <c r="K205" s="426"/>
    </row>
    <row r="206" spans="1:11" ht="12.75">
      <c r="A206" s="93"/>
      <c r="B206" s="11"/>
      <c r="C206" s="11"/>
      <c r="D206" s="273"/>
      <c r="E206" s="405"/>
      <c r="F206" s="405"/>
      <c r="G206" s="405"/>
      <c r="H206" s="273"/>
      <c r="I206" s="273"/>
      <c r="J206" s="406"/>
      <c r="K206" s="428"/>
    </row>
    <row r="207" spans="1:11" ht="12.75">
      <c r="A207" s="93"/>
      <c r="B207" s="11"/>
      <c r="C207" s="11"/>
      <c r="D207" s="273"/>
      <c r="E207" s="405"/>
      <c r="F207" s="405"/>
      <c r="G207" s="405"/>
      <c r="H207" s="273"/>
      <c r="I207" s="273"/>
      <c r="J207" s="406"/>
      <c r="K207" s="428"/>
    </row>
    <row r="208" spans="1:11" ht="12.75">
      <c r="A208" s="93"/>
      <c r="B208" s="11"/>
      <c r="C208" s="11"/>
      <c r="D208" s="273"/>
      <c r="E208" s="405"/>
      <c r="F208" s="405"/>
      <c r="G208" s="405"/>
      <c r="H208" s="273"/>
      <c r="I208" s="273"/>
      <c r="J208" s="406"/>
      <c r="K208" s="428"/>
    </row>
    <row r="209" spans="1:11" s="4" customFormat="1" ht="14.25">
      <c r="A209" s="424"/>
      <c r="B209" s="10"/>
      <c r="C209" s="10"/>
      <c r="D209" s="417"/>
      <c r="E209" s="418"/>
      <c r="F209" s="407"/>
      <c r="G209" s="418"/>
      <c r="H209" s="417"/>
      <c r="I209" s="417"/>
      <c r="J209" s="408"/>
      <c r="K209" s="423"/>
    </row>
    <row r="210" spans="1:11" ht="12.75">
      <c r="A210" s="93"/>
      <c r="B210" s="104"/>
      <c r="C210" s="104"/>
      <c r="D210" s="412"/>
      <c r="E210" s="405"/>
      <c r="F210" s="413"/>
      <c r="G210" s="420"/>
      <c r="H210" s="273"/>
      <c r="I210" s="273"/>
      <c r="J210" s="414"/>
      <c r="K210" s="428"/>
    </row>
    <row r="211" spans="1:11" ht="12.75">
      <c r="A211" s="93"/>
      <c r="B211" s="11"/>
      <c r="C211" s="11"/>
      <c r="D211" s="273"/>
      <c r="E211" s="405"/>
      <c r="F211" s="404"/>
      <c r="G211" s="405"/>
      <c r="H211" s="273"/>
      <c r="I211" s="273"/>
      <c r="J211" s="406"/>
      <c r="K211" s="428"/>
    </row>
    <row r="212" spans="1:11" ht="12.75">
      <c r="A212" s="93"/>
      <c r="B212" s="104"/>
      <c r="C212" s="104"/>
      <c r="D212" s="273"/>
      <c r="E212" s="405"/>
      <c r="F212" s="404"/>
      <c r="G212" s="405"/>
      <c r="H212" s="273"/>
      <c r="I212" s="273"/>
      <c r="J212" s="406"/>
      <c r="K212" s="428"/>
    </row>
    <row r="213" spans="1:11" ht="12.75">
      <c r="A213" s="93"/>
      <c r="B213" s="11"/>
      <c r="C213" s="11"/>
      <c r="D213" s="273"/>
      <c r="E213" s="405"/>
      <c r="F213" s="404"/>
      <c r="G213" s="405"/>
      <c r="H213" s="273"/>
      <c r="I213" s="273"/>
      <c r="J213" s="406"/>
      <c r="K213" s="428"/>
    </row>
    <row r="214" spans="1:11" s="427" customFormat="1" ht="12.75">
      <c r="A214" s="425"/>
      <c r="B214" s="104"/>
      <c r="C214" s="104"/>
      <c r="D214" s="412"/>
      <c r="E214" s="405"/>
      <c r="F214" s="404"/>
      <c r="G214" s="420"/>
      <c r="H214" s="412"/>
      <c r="I214" s="412"/>
      <c r="J214" s="414"/>
      <c r="K214" s="426"/>
    </row>
    <row r="215" spans="1:11" ht="12.75">
      <c r="A215" s="93"/>
      <c r="B215" s="11"/>
      <c r="C215" s="11"/>
      <c r="D215" s="273"/>
      <c r="E215" s="405"/>
      <c r="F215" s="404"/>
      <c r="G215" s="405"/>
      <c r="H215" s="273"/>
      <c r="I215" s="273"/>
      <c r="J215" s="406"/>
      <c r="K215" s="428"/>
    </row>
    <row r="216" spans="1:11" ht="12.75">
      <c r="A216" s="93"/>
      <c r="B216" s="11"/>
      <c r="C216" s="11"/>
      <c r="D216" s="273"/>
      <c r="E216" s="405"/>
      <c r="F216" s="404"/>
      <c r="G216" s="405"/>
      <c r="H216" s="273"/>
      <c r="I216" s="273"/>
      <c r="J216" s="406"/>
      <c r="K216" s="428"/>
    </row>
    <row r="217" spans="1:11" s="430" customFormat="1" ht="12.75">
      <c r="A217" s="424"/>
      <c r="B217" s="10"/>
      <c r="C217" s="10"/>
      <c r="D217" s="417"/>
      <c r="E217" s="418"/>
      <c r="F217" s="407"/>
      <c r="G217" s="418"/>
      <c r="H217" s="417"/>
      <c r="I217" s="417"/>
      <c r="J217" s="408"/>
      <c r="K217" s="429"/>
    </row>
    <row r="218" spans="1:11" ht="12.75">
      <c r="A218" s="93"/>
      <c r="B218" s="11"/>
      <c r="C218" s="11"/>
      <c r="D218" s="273"/>
      <c r="E218" s="405"/>
      <c r="F218" s="404"/>
      <c r="G218" s="420"/>
      <c r="H218" s="273"/>
      <c r="I218" s="273"/>
      <c r="J218" s="406"/>
      <c r="K218" s="428"/>
    </row>
    <row r="219" spans="1:11" ht="12.75">
      <c r="A219" s="93"/>
      <c r="B219" s="11"/>
      <c r="C219" s="11"/>
      <c r="D219" s="273"/>
      <c r="E219" s="405"/>
      <c r="F219" s="404"/>
      <c r="G219" s="405"/>
      <c r="H219" s="273"/>
      <c r="I219" s="273"/>
      <c r="J219" s="406"/>
      <c r="K219" s="428"/>
    </row>
    <row r="220" spans="1:11" ht="12.75">
      <c r="A220" s="93"/>
      <c r="B220" s="11"/>
      <c r="C220" s="11"/>
      <c r="D220" s="273"/>
      <c r="E220" s="405"/>
      <c r="F220" s="404"/>
      <c r="G220" s="405"/>
      <c r="H220" s="273"/>
      <c r="I220" s="273"/>
      <c r="J220" s="406"/>
      <c r="K220" s="428"/>
    </row>
    <row r="221" spans="1:11" s="430" customFormat="1" ht="12.75">
      <c r="A221" s="424"/>
      <c r="B221" s="10"/>
      <c r="C221" s="10"/>
      <c r="D221" s="417"/>
      <c r="E221" s="418"/>
      <c r="F221" s="407"/>
      <c r="G221" s="418"/>
      <c r="H221" s="417"/>
      <c r="I221" s="417"/>
      <c r="J221" s="408"/>
      <c r="K221" s="429"/>
    </row>
    <row r="222" spans="1:11" s="427" customFormat="1" ht="12.75">
      <c r="A222" s="425"/>
      <c r="B222" s="104"/>
      <c r="C222" s="104"/>
      <c r="D222" s="412"/>
      <c r="E222" s="420"/>
      <c r="F222" s="413"/>
      <c r="G222" s="420"/>
      <c r="H222" s="412"/>
      <c r="I222" s="412"/>
      <c r="J222" s="414"/>
      <c r="K222" s="426"/>
    </row>
    <row r="223" spans="1:11" ht="12.75">
      <c r="A223" s="93"/>
      <c r="B223" s="11"/>
      <c r="C223" s="11"/>
      <c r="D223" s="273"/>
      <c r="E223" s="405"/>
      <c r="F223" s="413"/>
      <c r="G223" s="405"/>
      <c r="H223" s="273"/>
      <c r="I223" s="273"/>
      <c r="J223" s="406"/>
      <c r="K223" s="428"/>
    </row>
    <row r="224" spans="1:11" ht="12.75">
      <c r="A224" s="93"/>
      <c r="B224" s="11"/>
      <c r="C224" s="11"/>
      <c r="D224" s="273"/>
      <c r="E224" s="405"/>
      <c r="F224" s="413"/>
      <c r="G224" s="405"/>
      <c r="H224" s="273"/>
      <c r="I224" s="273"/>
      <c r="J224" s="406"/>
      <c r="K224" s="428"/>
    </row>
    <row r="225" spans="1:11" s="427" customFormat="1" ht="12.75">
      <c r="A225" s="425"/>
      <c r="B225" s="104"/>
      <c r="C225" s="104"/>
      <c r="D225" s="412"/>
      <c r="E225" s="420"/>
      <c r="F225" s="413"/>
      <c r="G225" s="420"/>
      <c r="H225" s="412"/>
      <c r="I225" s="412"/>
      <c r="J225" s="414"/>
      <c r="K225" s="426"/>
    </row>
    <row r="226" spans="1:11" ht="12.75">
      <c r="A226" s="93"/>
      <c r="B226" s="11"/>
      <c r="C226" s="11"/>
      <c r="D226" s="273"/>
      <c r="E226" s="405"/>
      <c r="F226" s="413"/>
      <c r="G226" s="405"/>
      <c r="H226" s="273"/>
      <c r="I226" s="273"/>
      <c r="J226" s="406"/>
      <c r="K226" s="428"/>
    </row>
    <row r="227" spans="1:11" ht="12.75">
      <c r="A227" s="93"/>
      <c r="B227" s="11"/>
      <c r="C227" s="11"/>
      <c r="D227" s="273"/>
      <c r="E227" s="405"/>
      <c r="F227" s="413"/>
      <c r="G227" s="405"/>
      <c r="H227" s="273"/>
      <c r="I227" s="273"/>
      <c r="J227" s="406"/>
      <c r="K227" s="428"/>
    </row>
    <row r="228" spans="1:11" s="430" customFormat="1" ht="12.75">
      <c r="A228" s="424"/>
      <c r="B228" s="10"/>
      <c r="C228" s="10"/>
      <c r="D228" s="417"/>
      <c r="E228" s="407"/>
      <c r="F228" s="407"/>
      <c r="G228" s="407"/>
      <c r="H228" s="417"/>
      <c r="I228" s="417"/>
      <c r="J228" s="408"/>
      <c r="K228" s="429"/>
    </row>
    <row r="229" spans="1:11" s="430" customFormat="1" ht="12.75">
      <c r="A229" s="424"/>
      <c r="B229" s="104"/>
      <c r="C229" s="104"/>
      <c r="D229" s="412"/>
      <c r="E229" s="404"/>
      <c r="F229" s="413"/>
      <c r="G229" s="413"/>
      <c r="H229" s="412"/>
      <c r="I229" s="412"/>
      <c r="J229" s="414"/>
      <c r="K229" s="429"/>
    </row>
    <row r="230" spans="1:11" s="430" customFormat="1" ht="12.75">
      <c r="A230" s="424"/>
      <c r="B230" s="11"/>
      <c r="C230" s="11"/>
      <c r="D230" s="431"/>
      <c r="E230" s="404"/>
      <c r="F230" s="404"/>
      <c r="G230" s="404"/>
      <c r="H230" s="431"/>
      <c r="I230" s="431"/>
      <c r="J230" s="406"/>
      <c r="K230" s="429"/>
    </row>
    <row r="231" spans="1:11" s="434" customFormat="1" ht="12.75">
      <c r="A231" s="432"/>
      <c r="B231" s="11"/>
      <c r="C231" s="11"/>
      <c r="D231" s="273"/>
      <c r="E231" s="404"/>
      <c r="F231" s="404"/>
      <c r="G231" s="404"/>
      <c r="H231" s="273"/>
      <c r="I231" s="273"/>
      <c r="J231" s="406"/>
      <c r="K231" s="433"/>
    </row>
    <row r="232" spans="1:11" s="4" customFormat="1" ht="14.25">
      <c r="A232" s="111"/>
      <c r="B232" s="352"/>
      <c r="C232" s="352"/>
      <c r="D232" s="352"/>
      <c r="E232" s="421"/>
      <c r="F232" s="421"/>
      <c r="G232" s="421"/>
      <c r="H232" s="409"/>
      <c r="I232" s="409"/>
      <c r="J232" s="411"/>
      <c r="K232" s="423"/>
    </row>
    <row r="233" spans="1:11" s="427" customFormat="1" ht="12.75">
      <c r="A233" s="425"/>
      <c r="B233" s="104"/>
      <c r="C233" s="104"/>
      <c r="D233" s="104"/>
      <c r="E233" s="420"/>
      <c r="F233" s="420"/>
      <c r="G233" s="420"/>
      <c r="H233" s="412"/>
      <c r="I233" s="412"/>
      <c r="J233" s="414"/>
      <c r="K233" s="426"/>
    </row>
    <row r="234" spans="1:11" ht="12.75">
      <c r="A234" s="93"/>
      <c r="B234" s="11"/>
      <c r="C234" s="11"/>
      <c r="D234" s="11"/>
      <c r="E234" s="405"/>
      <c r="F234" s="405"/>
      <c r="G234" s="405"/>
      <c r="H234" s="273"/>
      <c r="I234" s="273"/>
      <c r="J234" s="406"/>
      <c r="K234" s="428"/>
    </row>
    <row r="235" spans="1:11" ht="12.75">
      <c r="A235" s="93"/>
      <c r="B235" s="11"/>
      <c r="C235" s="11"/>
      <c r="D235" s="273"/>
      <c r="E235" s="405"/>
      <c r="F235" s="405"/>
      <c r="G235" s="405"/>
      <c r="H235" s="273"/>
      <c r="I235" s="273"/>
      <c r="J235" s="406"/>
      <c r="K235" s="428"/>
    </row>
    <row r="236" spans="1:11" ht="12.75">
      <c r="A236" s="93"/>
      <c r="B236" s="11"/>
      <c r="C236" s="11"/>
      <c r="D236" s="273"/>
      <c r="E236" s="405"/>
      <c r="F236" s="405"/>
      <c r="G236" s="405"/>
      <c r="H236" s="273"/>
      <c r="I236" s="273"/>
      <c r="J236" s="406"/>
      <c r="K236" s="428"/>
    </row>
    <row r="237" spans="1:11" ht="12.75">
      <c r="A237" s="93"/>
      <c r="B237" s="11"/>
      <c r="C237" s="11"/>
      <c r="D237" s="273"/>
      <c r="E237" s="405"/>
      <c r="F237" s="405"/>
      <c r="G237" s="405"/>
      <c r="H237" s="273"/>
      <c r="I237" s="273"/>
      <c r="J237" s="406"/>
      <c r="K237" s="428"/>
    </row>
    <row r="238" spans="1:11" s="368" customFormat="1" ht="15">
      <c r="A238" s="111"/>
      <c r="B238" s="352"/>
      <c r="C238" s="352"/>
      <c r="D238" s="435"/>
      <c r="E238" s="436"/>
      <c r="F238" s="436"/>
      <c r="G238" s="436"/>
      <c r="H238" s="437"/>
      <c r="I238" s="437"/>
      <c r="J238" s="438"/>
      <c r="K238" s="367"/>
    </row>
    <row r="239" spans="1:10" ht="15">
      <c r="A239" s="93"/>
      <c r="B239" s="439"/>
      <c r="C239" s="439"/>
      <c r="D239" s="440"/>
      <c r="E239" s="441"/>
      <c r="F239" s="441"/>
      <c r="G239" s="441"/>
      <c r="H239" s="439"/>
      <c r="I239" s="439"/>
      <c r="J239" s="438"/>
    </row>
    <row r="240" spans="1:11" s="430" customFormat="1" ht="12.75">
      <c r="A240" s="424"/>
      <c r="B240" s="10"/>
      <c r="C240" s="10"/>
      <c r="D240" s="417"/>
      <c r="E240" s="407"/>
      <c r="F240" s="407"/>
      <c r="G240" s="407"/>
      <c r="H240" s="10"/>
      <c r="I240" s="10"/>
      <c r="J240" s="408"/>
      <c r="K240" s="442"/>
    </row>
    <row r="241" spans="1:10" ht="12.75">
      <c r="A241" s="93"/>
      <c r="B241" s="11"/>
      <c r="C241" s="11"/>
      <c r="D241" s="11"/>
      <c r="E241" s="405"/>
      <c r="F241" s="405"/>
      <c r="G241" s="405"/>
      <c r="H241" s="11"/>
      <c r="I241" s="11"/>
      <c r="J241" s="406"/>
    </row>
    <row r="242" spans="1:10" ht="12.75">
      <c r="A242" s="93"/>
      <c r="B242" s="11"/>
      <c r="C242" s="11"/>
      <c r="D242" s="273"/>
      <c r="E242" s="405"/>
      <c r="F242" s="405"/>
      <c r="G242" s="404"/>
      <c r="H242" s="11"/>
      <c r="I242" s="11"/>
      <c r="J242" s="406"/>
    </row>
    <row r="243" spans="1:10" ht="12.75">
      <c r="A243" s="93"/>
      <c r="B243" s="11"/>
      <c r="C243" s="11"/>
      <c r="D243" s="273"/>
      <c r="E243" s="404"/>
      <c r="F243" s="404"/>
      <c r="G243" s="404"/>
      <c r="H243" s="11"/>
      <c r="I243" s="11"/>
      <c r="J243" s="406"/>
    </row>
    <row r="244" spans="1:11" s="445" customFormat="1" ht="15">
      <c r="A244" s="443"/>
      <c r="B244" s="439"/>
      <c r="C244" s="439"/>
      <c r="D244" s="440"/>
      <c r="E244" s="441"/>
      <c r="F244" s="441"/>
      <c r="G244" s="441"/>
      <c r="H244" s="439"/>
      <c r="I244" s="439"/>
      <c r="J244" s="438"/>
      <c r="K244" s="444"/>
    </row>
    <row r="245" spans="1:11" s="430" customFormat="1" ht="12.75">
      <c r="A245" s="424"/>
      <c r="B245" s="10"/>
      <c r="C245" s="10"/>
      <c r="D245" s="417"/>
      <c r="E245" s="418"/>
      <c r="F245" s="418"/>
      <c r="G245" s="418"/>
      <c r="H245" s="10"/>
      <c r="I245" s="10"/>
      <c r="J245" s="408"/>
      <c r="K245" s="442"/>
    </row>
    <row r="246" spans="1:10" ht="12.75">
      <c r="A246" s="93"/>
      <c r="B246" s="11"/>
      <c r="C246" s="11"/>
      <c r="D246" s="273"/>
      <c r="E246" s="405"/>
      <c r="F246" s="405"/>
      <c r="G246" s="405"/>
      <c r="H246" s="11"/>
      <c r="I246" s="11"/>
      <c r="J246" s="406"/>
    </row>
    <row r="247" spans="1:10" ht="12.75">
      <c r="A247" s="93"/>
      <c r="B247" s="11"/>
      <c r="C247" s="11"/>
      <c r="D247" s="273"/>
      <c r="E247" s="405"/>
      <c r="F247" s="405"/>
      <c r="G247" s="405"/>
      <c r="H247" s="11"/>
      <c r="I247" s="11"/>
      <c r="J247" s="406"/>
    </row>
    <row r="248" spans="1:10" ht="12.75">
      <c r="A248" s="93"/>
      <c r="B248" s="11"/>
      <c r="C248" s="11"/>
      <c r="D248" s="273"/>
      <c r="E248" s="405"/>
      <c r="F248" s="405"/>
      <c r="G248" s="405"/>
      <c r="H248" s="11"/>
      <c r="I248" s="11"/>
      <c r="J248" s="406"/>
    </row>
    <row r="249" spans="1:10" ht="12.75">
      <c r="A249" s="93"/>
      <c r="B249" s="10"/>
      <c r="C249" s="10"/>
      <c r="D249" s="273"/>
      <c r="E249" s="407"/>
      <c r="F249" s="407"/>
      <c r="G249" s="407"/>
      <c r="H249" s="10"/>
      <c r="I249" s="10"/>
      <c r="J249" s="408"/>
    </row>
    <row r="250" spans="1:11" s="427" customFormat="1" ht="12.75">
      <c r="A250" s="425"/>
      <c r="B250" s="104"/>
      <c r="C250" s="104"/>
      <c r="D250" s="412"/>
      <c r="E250" s="420"/>
      <c r="F250" s="420"/>
      <c r="G250" s="420"/>
      <c r="H250" s="104"/>
      <c r="I250" s="104"/>
      <c r="J250" s="414"/>
      <c r="K250" s="446"/>
    </row>
    <row r="251" spans="1:10" ht="12.75">
      <c r="A251" s="93"/>
      <c r="B251" s="11"/>
      <c r="C251" s="11"/>
      <c r="D251" s="273"/>
      <c r="E251" s="405"/>
      <c r="F251" s="405"/>
      <c r="G251" s="405"/>
      <c r="H251" s="11"/>
      <c r="I251" s="11"/>
      <c r="J251" s="406"/>
    </row>
    <row r="252" spans="1:10" ht="12.75">
      <c r="A252" s="93"/>
      <c r="B252" s="11"/>
      <c r="C252" s="11"/>
      <c r="D252" s="273"/>
      <c r="E252" s="405"/>
      <c r="F252" s="405"/>
      <c r="G252" s="405"/>
      <c r="H252" s="11"/>
      <c r="I252" s="11"/>
      <c r="J252" s="406"/>
    </row>
    <row r="253" spans="1:10" ht="12.75">
      <c r="A253" s="93"/>
      <c r="B253" s="11"/>
      <c r="C253" s="11"/>
      <c r="D253" s="273"/>
      <c r="E253" s="405"/>
      <c r="F253" s="405"/>
      <c r="G253" s="405"/>
      <c r="H253" s="11"/>
      <c r="I253" s="11"/>
      <c r="J253" s="406"/>
    </row>
    <row r="254" spans="1:10" ht="12.75">
      <c r="A254" s="93"/>
      <c r="B254" s="11"/>
      <c r="C254" s="11"/>
      <c r="D254" s="273"/>
      <c r="E254" s="405"/>
      <c r="F254" s="405"/>
      <c r="G254" s="405"/>
      <c r="H254" s="11"/>
      <c r="I254" s="11"/>
      <c r="J254" s="406"/>
    </row>
    <row r="255" spans="1:10" ht="12.75">
      <c r="A255" s="93"/>
      <c r="B255" s="11"/>
      <c r="C255" s="11"/>
      <c r="D255" s="273"/>
      <c r="E255" s="405"/>
      <c r="F255" s="405"/>
      <c r="G255" s="405"/>
      <c r="H255" s="11"/>
      <c r="I255" s="11"/>
      <c r="J255" s="406"/>
    </row>
    <row r="256" spans="1:10" ht="12.75">
      <c r="A256" s="93"/>
      <c r="B256" s="11"/>
      <c r="C256" s="11"/>
      <c r="D256" s="273"/>
      <c r="E256" s="405"/>
      <c r="F256" s="405"/>
      <c r="G256" s="405"/>
      <c r="H256" s="11"/>
      <c r="I256" s="11"/>
      <c r="J256" s="406"/>
    </row>
    <row r="257" spans="1:10" ht="12.75">
      <c r="A257" s="93"/>
      <c r="B257" s="11"/>
      <c r="C257" s="11"/>
      <c r="D257" s="273"/>
      <c r="E257" s="405"/>
      <c r="F257" s="405"/>
      <c r="G257" s="405"/>
      <c r="H257" s="11"/>
      <c r="I257" s="11"/>
      <c r="J257" s="406"/>
    </row>
    <row r="258" spans="1:10" ht="12.75">
      <c r="A258" s="93"/>
      <c r="B258" s="11"/>
      <c r="C258" s="11"/>
      <c r="D258" s="273"/>
      <c r="E258" s="405"/>
      <c r="F258" s="405"/>
      <c r="G258" s="405"/>
      <c r="H258" s="11"/>
      <c r="I258" s="11"/>
      <c r="J258" s="406"/>
    </row>
    <row r="259" spans="1:10" ht="12.75">
      <c r="A259" s="93"/>
      <c r="B259" s="11"/>
      <c r="C259" s="11"/>
      <c r="D259" s="273"/>
      <c r="E259" s="405"/>
      <c r="F259" s="405"/>
      <c r="G259" s="405"/>
      <c r="H259" s="11"/>
      <c r="I259" s="11"/>
      <c r="J259" s="406"/>
    </row>
    <row r="260" spans="1:10" ht="12.75">
      <c r="A260" s="93"/>
      <c r="B260" s="11"/>
      <c r="C260" s="11"/>
      <c r="D260" s="273"/>
      <c r="E260" s="405"/>
      <c r="F260" s="405"/>
      <c r="G260" s="405"/>
      <c r="H260" s="11"/>
      <c r="I260" s="11"/>
      <c r="J260" s="406"/>
    </row>
    <row r="261" spans="1:10" ht="12.75">
      <c r="A261" s="93"/>
      <c r="B261" s="104"/>
      <c r="C261" s="104"/>
      <c r="D261" s="273"/>
      <c r="E261" s="420"/>
      <c r="F261" s="420"/>
      <c r="G261" s="420"/>
      <c r="H261" s="104"/>
      <c r="I261" s="104"/>
      <c r="J261" s="414"/>
    </row>
    <row r="262" spans="1:10" ht="12.75">
      <c r="A262" s="93"/>
      <c r="B262" s="11"/>
      <c r="C262" s="11"/>
      <c r="D262" s="273"/>
      <c r="E262" s="405"/>
      <c r="F262" s="405"/>
      <c r="G262" s="405"/>
      <c r="H262" s="11"/>
      <c r="I262" s="11"/>
      <c r="J262" s="406"/>
    </row>
    <row r="263" spans="1:10" ht="12.75">
      <c r="A263" s="93"/>
      <c r="B263" s="11"/>
      <c r="C263" s="11"/>
      <c r="D263" s="273"/>
      <c r="E263" s="405"/>
      <c r="F263" s="405"/>
      <c r="G263" s="405"/>
      <c r="H263" s="11"/>
      <c r="I263" s="11"/>
      <c r="J263" s="406"/>
    </row>
    <row r="264" spans="1:10" ht="12.75">
      <c r="A264" s="93"/>
      <c r="B264" s="11"/>
      <c r="C264" s="11"/>
      <c r="D264" s="273"/>
      <c r="E264" s="405"/>
      <c r="F264" s="405"/>
      <c r="G264" s="405"/>
      <c r="H264" s="11"/>
      <c r="I264" s="11"/>
      <c r="J264" s="406"/>
    </row>
    <row r="265" spans="1:12" s="1" customFormat="1" ht="12.75">
      <c r="A265" s="93"/>
      <c r="B265" s="11"/>
      <c r="C265" s="11"/>
      <c r="D265" s="273"/>
      <c r="E265" s="405"/>
      <c r="F265" s="405"/>
      <c r="G265" s="405"/>
      <c r="H265" s="11"/>
      <c r="I265" s="11"/>
      <c r="J265" s="406"/>
      <c r="L265"/>
    </row>
    <row r="266" spans="1:12" s="1" customFormat="1" ht="12.75">
      <c r="A266" s="93"/>
      <c r="B266" s="11"/>
      <c r="C266" s="11"/>
      <c r="D266" s="273"/>
      <c r="E266" s="405"/>
      <c r="F266" s="405"/>
      <c r="G266" s="405"/>
      <c r="H266" s="11"/>
      <c r="I266" s="11"/>
      <c r="J266" s="406"/>
      <c r="L266"/>
    </row>
    <row r="267" spans="1:12" s="1" customFormat="1" ht="12.75">
      <c r="A267" s="93"/>
      <c r="B267" s="104"/>
      <c r="C267" s="104"/>
      <c r="D267" s="412"/>
      <c r="E267" s="420"/>
      <c r="F267" s="420"/>
      <c r="G267" s="405"/>
      <c r="H267" s="104"/>
      <c r="I267" s="104"/>
      <c r="J267" s="414"/>
      <c r="L267"/>
    </row>
    <row r="268" spans="1:12" s="1" customFormat="1" ht="12.75">
      <c r="A268" s="93"/>
      <c r="B268" s="11"/>
      <c r="C268" s="11"/>
      <c r="D268" s="273"/>
      <c r="E268" s="405"/>
      <c r="F268" s="405"/>
      <c r="G268" s="405"/>
      <c r="H268" s="11"/>
      <c r="I268" s="11"/>
      <c r="J268" s="406"/>
      <c r="L268"/>
    </row>
    <row r="269" spans="1:12" s="1" customFormat="1" ht="12.75">
      <c r="A269" s="93"/>
      <c r="B269" s="11"/>
      <c r="C269" s="11"/>
      <c r="D269" s="273"/>
      <c r="E269" s="405"/>
      <c r="F269" s="405"/>
      <c r="G269" s="405"/>
      <c r="H269" s="11"/>
      <c r="I269" s="11"/>
      <c r="J269" s="406"/>
      <c r="L269"/>
    </row>
    <row r="270" spans="1:12" s="1" customFormat="1" ht="12.75">
      <c r="A270" s="93"/>
      <c r="B270" s="11"/>
      <c r="C270" s="11"/>
      <c r="D270" s="273"/>
      <c r="E270" s="405"/>
      <c r="F270" s="405"/>
      <c r="G270" s="405"/>
      <c r="H270" s="11"/>
      <c r="I270" s="11"/>
      <c r="J270" s="406"/>
      <c r="L270"/>
    </row>
    <row r="271" spans="1:12" s="1" customFormat="1" ht="12.75">
      <c r="A271" s="93"/>
      <c r="B271" s="104"/>
      <c r="C271" s="104"/>
      <c r="D271" s="412"/>
      <c r="E271" s="420"/>
      <c r="F271" s="420"/>
      <c r="G271" s="420"/>
      <c r="H271" s="104"/>
      <c r="I271" s="104"/>
      <c r="J271" s="414"/>
      <c r="L271"/>
    </row>
    <row r="272" spans="1:12" s="1" customFormat="1" ht="12.75">
      <c r="A272" s="93"/>
      <c r="B272" s="11"/>
      <c r="C272" s="11"/>
      <c r="D272" s="273"/>
      <c r="E272" s="405"/>
      <c r="F272" s="405"/>
      <c r="G272" s="405"/>
      <c r="H272" s="11"/>
      <c r="I272" s="11"/>
      <c r="J272" s="406"/>
      <c r="L272"/>
    </row>
    <row r="273" spans="1:12" s="1" customFormat="1" ht="12.75">
      <c r="A273" s="93"/>
      <c r="B273" s="11"/>
      <c r="C273" s="11"/>
      <c r="D273" s="273"/>
      <c r="E273" s="405"/>
      <c r="F273" s="405"/>
      <c r="G273" s="405"/>
      <c r="H273" s="11"/>
      <c r="I273" s="11"/>
      <c r="J273" s="406"/>
      <c r="L273"/>
    </row>
    <row r="274" spans="1:12" s="1" customFormat="1" ht="12.75">
      <c r="A274" s="93"/>
      <c r="B274" s="11"/>
      <c r="C274" s="11"/>
      <c r="D274" s="273"/>
      <c r="E274" s="405"/>
      <c r="F274" s="405"/>
      <c r="G274" s="405"/>
      <c r="H274" s="11"/>
      <c r="I274" s="11"/>
      <c r="J274" s="406"/>
      <c r="L274"/>
    </row>
    <row r="275" spans="1:12" s="1" customFormat="1" ht="12.75">
      <c r="A275" s="93"/>
      <c r="B275" s="104"/>
      <c r="C275" s="104"/>
      <c r="D275" s="273"/>
      <c r="E275" s="405"/>
      <c r="F275" s="405"/>
      <c r="G275" s="420"/>
      <c r="H275" s="104"/>
      <c r="I275" s="104"/>
      <c r="J275" s="414"/>
      <c r="L275"/>
    </row>
    <row r="276" spans="1:12" s="1" customFormat="1" ht="12.75">
      <c r="A276" s="93"/>
      <c r="B276" s="11"/>
      <c r="C276" s="11"/>
      <c r="D276" s="273"/>
      <c r="E276" s="405"/>
      <c r="F276" s="405"/>
      <c r="G276" s="405"/>
      <c r="H276" s="11"/>
      <c r="I276" s="11"/>
      <c r="J276" s="406"/>
      <c r="L276"/>
    </row>
    <row r="277" spans="1:12" s="1" customFormat="1" ht="12.75">
      <c r="A277" s="93"/>
      <c r="B277" s="11"/>
      <c r="C277" s="11"/>
      <c r="D277" s="273"/>
      <c r="E277" s="405"/>
      <c r="F277" s="405"/>
      <c r="G277" s="405"/>
      <c r="H277" s="11"/>
      <c r="I277" s="11"/>
      <c r="J277" s="406"/>
      <c r="L277"/>
    </row>
    <row r="278" spans="1:12" s="1" customFormat="1" ht="12.75">
      <c r="A278" s="93"/>
      <c r="B278" s="10"/>
      <c r="C278" s="10"/>
      <c r="D278" s="273"/>
      <c r="E278" s="418"/>
      <c r="F278" s="418"/>
      <c r="G278" s="418"/>
      <c r="H278" s="11"/>
      <c r="I278" s="11"/>
      <c r="J278" s="408"/>
      <c r="L278"/>
    </row>
    <row r="279" spans="1:12" s="1" customFormat="1" ht="12.75">
      <c r="A279" s="93"/>
      <c r="B279" s="11"/>
      <c r="C279" s="11"/>
      <c r="D279" s="273"/>
      <c r="E279" s="405"/>
      <c r="F279" s="405"/>
      <c r="G279" s="405"/>
      <c r="H279" s="11"/>
      <c r="I279" s="11"/>
      <c r="J279" s="406"/>
      <c r="L279"/>
    </row>
    <row r="280" spans="1:12" s="1" customFormat="1" ht="12.75">
      <c r="A280" s="93"/>
      <c r="B280" s="11"/>
      <c r="C280" s="11"/>
      <c r="D280" s="273"/>
      <c r="E280" s="405"/>
      <c r="F280" s="405"/>
      <c r="G280" s="405"/>
      <c r="H280" s="11"/>
      <c r="I280" s="11"/>
      <c r="J280" s="406"/>
      <c r="L280"/>
    </row>
    <row r="281" spans="1:10" ht="12.75">
      <c r="A281" s="93"/>
      <c r="B281" s="11"/>
      <c r="C281" s="11"/>
      <c r="D281" s="273"/>
      <c r="E281" s="405"/>
      <c r="F281" s="405"/>
      <c r="G281" s="405"/>
      <c r="H281" s="11"/>
      <c r="I281" s="11"/>
      <c r="J281" s="406"/>
    </row>
    <row r="282" spans="1:10" ht="12.75">
      <c r="A282" s="93"/>
      <c r="B282" s="10"/>
      <c r="C282" s="10"/>
      <c r="D282" s="273"/>
      <c r="E282" s="418"/>
      <c r="F282" s="418"/>
      <c r="G282" s="418"/>
      <c r="H282" s="11"/>
      <c r="I282" s="11"/>
      <c r="J282" s="408"/>
    </row>
    <row r="283" spans="1:10" ht="12.75">
      <c r="A283" s="93"/>
      <c r="B283" s="104"/>
      <c r="C283" s="104"/>
      <c r="D283" s="273"/>
      <c r="E283" s="405"/>
      <c r="F283" s="405"/>
      <c r="G283" s="405"/>
      <c r="H283" s="11"/>
      <c r="I283" s="11"/>
      <c r="J283" s="414"/>
    </row>
    <row r="284" spans="1:10" ht="12.75">
      <c r="A284" s="93"/>
      <c r="B284" s="11"/>
      <c r="C284" s="11"/>
      <c r="D284" s="273"/>
      <c r="E284" s="405"/>
      <c r="F284" s="405"/>
      <c r="G284" s="405"/>
      <c r="H284" s="11"/>
      <c r="I284" s="11"/>
      <c r="J284" s="406"/>
    </row>
    <row r="285" spans="1:10" ht="12.75">
      <c r="A285" s="93"/>
      <c r="B285" s="11"/>
      <c r="C285" s="11"/>
      <c r="D285" s="273"/>
      <c r="E285" s="405"/>
      <c r="F285" s="405"/>
      <c r="G285" s="405"/>
      <c r="H285" s="11"/>
      <c r="I285" s="11"/>
      <c r="J285" s="406"/>
    </row>
    <row r="286" spans="1:10" ht="12.75">
      <c r="A286" s="93"/>
      <c r="B286" s="11"/>
      <c r="C286" s="11"/>
      <c r="D286" s="273"/>
      <c r="E286" s="405"/>
      <c r="F286" s="405"/>
      <c r="G286" s="404"/>
      <c r="H286" s="11"/>
      <c r="I286" s="11"/>
      <c r="J286" s="406"/>
    </row>
    <row r="287" spans="1:10" ht="12.75">
      <c r="A287" s="93"/>
      <c r="B287" s="104"/>
      <c r="C287" s="104"/>
      <c r="D287" s="273"/>
      <c r="E287" s="420"/>
      <c r="F287" s="420"/>
      <c r="G287" s="420"/>
      <c r="H287" s="104"/>
      <c r="I287" s="104"/>
      <c r="J287" s="414"/>
    </row>
    <row r="288" spans="1:10" ht="12.75">
      <c r="A288" s="93"/>
      <c r="B288" s="11"/>
      <c r="C288" s="11"/>
      <c r="D288" s="273"/>
      <c r="E288" s="405"/>
      <c r="F288" s="405"/>
      <c r="G288" s="405"/>
      <c r="H288" s="11"/>
      <c r="I288" s="11"/>
      <c r="J288" s="406"/>
    </row>
    <row r="289" spans="1:10" ht="12.75">
      <c r="A289" s="93"/>
      <c r="B289" s="11"/>
      <c r="C289" s="11"/>
      <c r="D289" s="273"/>
      <c r="E289" s="405"/>
      <c r="F289" s="405"/>
      <c r="G289" s="405"/>
      <c r="H289" s="11"/>
      <c r="I289" s="11"/>
      <c r="J289" s="406"/>
    </row>
    <row r="290" spans="1:10" ht="12.75">
      <c r="A290" s="93"/>
      <c r="B290" s="104"/>
      <c r="C290" s="104"/>
      <c r="D290" s="412"/>
      <c r="E290" s="420"/>
      <c r="F290" s="420"/>
      <c r="G290" s="420"/>
      <c r="H290" s="104"/>
      <c r="I290" s="104"/>
      <c r="J290" s="414"/>
    </row>
    <row r="291" spans="1:10" ht="12.75">
      <c r="A291" s="93"/>
      <c r="B291" s="11"/>
      <c r="C291" s="11"/>
      <c r="D291" s="273"/>
      <c r="E291" s="405"/>
      <c r="F291" s="405"/>
      <c r="G291" s="405"/>
      <c r="H291" s="11"/>
      <c r="I291" s="11"/>
      <c r="J291" s="406"/>
    </row>
    <row r="292" spans="1:11" s="445" customFormat="1" ht="15">
      <c r="A292" s="443"/>
      <c r="B292" s="439"/>
      <c r="C292" s="439"/>
      <c r="D292" s="440"/>
      <c r="E292" s="447"/>
      <c r="F292" s="447"/>
      <c r="G292" s="447"/>
      <c r="H292" s="439"/>
      <c r="I292" s="439"/>
      <c r="J292" s="438"/>
      <c r="K292" s="444"/>
    </row>
    <row r="293" spans="1:11" s="430" customFormat="1" ht="12.75">
      <c r="A293" s="424"/>
      <c r="B293" s="10"/>
      <c r="C293" s="10"/>
      <c r="D293" s="417"/>
      <c r="E293" s="418"/>
      <c r="F293" s="418"/>
      <c r="G293" s="418"/>
      <c r="H293" s="10"/>
      <c r="I293" s="10"/>
      <c r="J293" s="408"/>
      <c r="K293" s="442"/>
    </row>
    <row r="294" spans="1:11" s="4" customFormat="1" ht="14.25">
      <c r="A294" s="111"/>
      <c r="B294" s="104"/>
      <c r="C294" s="104"/>
      <c r="D294" s="409"/>
      <c r="E294" s="420"/>
      <c r="F294" s="420"/>
      <c r="G294" s="420"/>
      <c r="H294" s="10"/>
      <c r="I294" s="10"/>
      <c r="J294" s="406"/>
      <c r="K294" s="235"/>
    </row>
    <row r="295" spans="1:11" s="445" customFormat="1" ht="15">
      <c r="A295" s="443"/>
      <c r="B295" s="11"/>
      <c r="C295" s="11"/>
      <c r="D295" s="440"/>
      <c r="E295" s="405"/>
      <c r="F295" s="405"/>
      <c r="G295" s="405"/>
      <c r="H295" s="448"/>
      <c r="I295" s="448"/>
      <c r="J295" s="406"/>
      <c r="K295" s="444"/>
    </row>
    <row r="296" spans="1:11" s="445" customFormat="1" ht="15">
      <c r="A296" s="443"/>
      <c r="B296" s="11"/>
      <c r="C296" s="11"/>
      <c r="D296" s="435"/>
      <c r="E296" s="405"/>
      <c r="F296" s="405"/>
      <c r="G296" s="405"/>
      <c r="H296" s="448"/>
      <c r="I296" s="448"/>
      <c r="J296" s="406"/>
      <c r="K296" s="444"/>
    </row>
    <row r="297" spans="1:11" s="445" customFormat="1" ht="15">
      <c r="A297" s="443"/>
      <c r="B297" s="104"/>
      <c r="C297" s="104"/>
      <c r="D297" s="440"/>
      <c r="E297" s="405"/>
      <c r="F297" s="405"/>
      <c r="G297" s="420"/>
      <c r="H297" s="10"/>
      <c r="I297" s="10"/>
      <c r="J297" s="414"/>
      <c r="K297" s="444"/>
    </row>
    <row r="298" spans="1:11" s="445" customFormat="1" ht="15">
      <c r="A298" s="443"/>
      <c r="B298" s="11"/>
      <c r="C298" s="11"/>
      <c r="D298" s="440"/>
      <c r="E298" s="405"/>
      <c r="F298" s="405"/>
      <c r="G298" s="420"/>
      <c r="H298" s="10"/>
      <c r="I298" s="10"/>
      <c r="J298" s="414"/>
      <c r="K298" s="444"/>
    </row>
    <row r="299" spans="1:11" s="445" customFormat="1" ht="15">
      <c r="A299" s="443"/>
      <c r="B299" s="11"/>
      <c r="C299" s="11"/>
      <c r="D299" s="440"/>
      <c r="E299" s="405"/>
      <c r="F299" s="405"/>
      <c r="G299" s="449"/>
      <c r="H299" s="448"/>
      <c r="I299" s="448"/>
      <c r="J299" s="406"/>
      <c r="K299" s="444"/>
    </row>
    <row r="300" spans="1:11" s="445" customFormat="1" ht="15">
      <c r="A300" s="443"/>
      <c r="B300" s="11"/>
      <c r="C300" s="11"/>
      <c r="D300" s="440"/>
      <c r="E300" s="405"/>
      <c r="F300" s="405"/>
      <c r="G300" s="449"/>
      <c r="H300" s="448"/>
      <c r="I300" s="448"/>
      <c r="J300" s="406"/>
      <c r="K300" s="444"/>
    </row>
    <row r="301" spans="1:11" s="430" customFormat="1" ht="14.25">
      <c r="A301" s="424"/>
      <c r="B301" s="352"/>
      <c r="C301" s="352"/>
      <c r="D301" s="352"/>
      <c r="E301" s="421"/>
      <c r="F301" s="421"/>
      <c r="G301" s="418"/>
      <c r="H301" s="10"/>
      <c r="I301" s="10"/>
      <c r="J301" s="408"/>
      <c r="K301" s="442"/>
    </row>
    <row r="302" spans="1:11" s="427" customFormat="1" ht="12.75">
      <c r="A302" s="425"/>
      <c r="B302" s="104"/>
      <c r="C302" s="104"/>
      <c r="D302" s="104"/>
      <c r="E302" s="420"/>
      <c r="F302" s="420"/>
      <c r="G302" s="420"/>
      <c r="H302" s="104"/>
      <c r="I302" s="104"/>
      <c r="J302" s="414"/>
      <c r="K302" s="446"/>
    </row>
    <row r="303" spans="1:11" ht="12.75">
      <c r="A303" s="93"/>
      <c r="B303" s="11"/>
      <c r="C303" s="11"/>
      <c r="D303" s="11"/>
      <c r="E303" s="405"/>
      <c r="F303" s="405"/>
      <c r="G303" s="405"/>
      <c r="H303" s="11"/>
      <c r="I303" s="11"/>
      <c r="J303" s="406"/>
      <c r="K303" s="450"/>
    </row>
    <row r="304" spans="1:10" ht="12.75">
      <c r="A304" s="93"/>
      <c r="B304" s="11"/>
      <c r="C304" s="11"/>
      <c r="D304" s="11"/>
      <c r="E304" s="405"/>
      <c r="F304" s="405"/>
      <c r="G304" s="405"/>
      <c r="H304" s="11"/>
      <c r="I304" s="11"/>
      <c r="J304" s="406"/>
    </row>
    <row r="305" spans="1:10" ht="12.75">
      <c r="A305" s="93"/>
      <c r="B305" s="104"/>
      <c r="C305" s="104"/>
      <c r="D305" s="11"/>
      <c r="E305" s="420"/>
      <c r="F305" s="420"/>
      <c r="G305" s="420"/>
      <c r="H305" s="104"/>
      <c r="I305" s="104"/>
      <c r="J305" s="414"/>
    </row>
    <row r="306" spans="1:10" ht="12.75">
      <c r="A306" s="93"/>
      <c r="B306" s="11"/>
      <c r="C306" s="11"/>
      <c r="D306" s="11"/>
      <c r="E306" s="405"/>
      <c r="F306" s="405"/>
      <c r="G306" s="405"/>
      <c r="H306" s="11"/>
      <c r="I306" s="11"/>
      <c r="J306" s="406"/>
    </row>
    <row r="307" spans="1:10" ht="12.75">
      <c r="A307" s="93"/>
      <c r="B307" s="11"/>
      <c r="C307" s="11"/>
      <c r="D307" s="11"/>
      <c r="E307" s="405"/>
      <c r="F307" s="405"/>
      <c r="G307" s="449"/>
      <c r="H307" s="11"/>
      <c r="I307" s="11"/>
      <c r="J307" s="406"/>
    </row>
    <row r="308" spans="1:10" ht="12.75">
      <c r="A308" s="93"/>
      <c r="B308" s="11"/>
      <c r="C308" s="11"/>
      <c r="D308" s="11"/>
      <c r="E308" s="405"/>
      <c r="F308" s="405"/>
      <c r="G308" s="405"/>
      <c r="H308" s="11"/>
      <c r="I308" s="11"/>
      <c r="J308" s="406"/>
    </row>
    <row r="309" spans="1:11" s="4" customFormat="1" ht="14.25">
      <c r="A309" s="111"/>
      <c r="B309" s="352"/>
      <c r="C309" s="352"/>
      <c r="D309" s="409"/>
      <c r="E309" s="410"/>
      <c r="F309" s="410"/>
      <c r="G309" s="410"/>
      <c r="H309" s="409"/>
      <c r="I309" s="409"/>
      <c r="J309" s="411"/>
      <c r="K309" s="423"/>
    </row>
    <row r="310" spans="1:11" s="4" customFormat="1" ht="14.25">
      <c r="A310" s="111"/>
      <c r="B310" s="352"/>
      <c r="C310" s="352"/>
      <c r="D310" s="409"/>
      <c r="E310" s="421"/>
      <c r="F310" s="421"/>
      <c r="G310" s="421"/>
      <c r="H310" s="409"/>
      <c r="I310" s="409"/>
      <c r="J310" s="411"/>
      <c r="K310" s="423"/>
    </row>
    <row r="311" spans="1:11" s="4" customFormat="1" ht="14.25">
      <c r="A311" s="111"/>
      <c r="B311" s="11"/>
      <c r="C311" s="11"/>
      <c r="D311" s="273"/>
      <c r="E311" s="405"/>
      <c r="F311" s="405"/>
      <c r="G311" s="405"/>
      <c r="H311" s="409"/>
      <c r="I311" s="409"/>
      <c r="J311" s="406"/>
      <c r="K311" s="423"/>
    </row>
    <row r="312" spans="1:11" s="4" customFormat="1" ht="14.25">
      <c r="A312" s="111"/>
      <c r="B312" s="11"/>
      <c r="C312" s="11"/>
      <c r="D312" s="273"/>
      <c r="E312" s="405"/>
      <c r="F312" s="405"/>
      <c r="G312" s="405"/>
      <c r="H312" s="409"/>
      <c r="I312" s="409"/>
      <c r="J312" s="406"/>
      <c r="K312" s="423"/>
    </row>
    <row r="313" spans="1:11" s="4" customFormat="1" ht="14.25">
      <c r="A313" s="111"/>
      <c r="B313" s="352"/>
      <c r="C313" s="352"/>
      <c r="D313" s="409"/>
      <c r="E313" s="421"/>
      <c r="F313" s="421"/>
      <c r="G313" s="421"/>
      <c r="H313" s="409"/>
      <c r="I313" s="409"/>
      <c r="J313" s="411"/>
      <c r="K313" s="423"/>
    </row>
    <row r="314" spans="1:11" s="434" customFormat="1" ht="12.75">
      <c r="A314" s="432"/>
      <c r="B314" s="10"/>
      <c r="C314" s="10"/>
      <c r="D314" s="273"/>
      <c r="E314" s="418"/>
      <c r="F314" s="418"/>
      <c r="G314" s="418"/>
      <c r="H314" s="273"/>
      <c r="I314" s="273"/>
      <c r="J314" s="408"/>
      <c r="K314" s="433"/>
    </row>
    <row r="315" spans="1:11" ht="12.75">
      <c r="A315" s="93"/>
      <c r="B315" s="11"/>
      <c r="C315" s="11"/>
      <c r="D315" s="273"/>
      <c r="E315" s="405"/>
      <c r="F315" s="405"/>
      <c r="G315" s="405"/>
      <c r="H315" s="273"/>
      <c r="I315" s="273"/>
      <c r="J315" s="406"/>
      <c r="K315" s="428"/>
    </row>
    <row r="316" spans="1:11" ht="12.75">
      <c r="A316" s="93"/>
      <c r="B316" s="11"/>
      <c r="C316" s="11"/>
      <c r="D316" s="273"/>
      <c r="E316" s="405"/>
      <c r="F316" s="405"/>
      <c r="G316" s="405"/>
      <c r="H316" s="273"/>
      <c r="I316" s="273"/>
      <c r="J316" s="406"/>
      <c r="K316" s="428"/>
    </row>
    <row r="317" spans="1:11" ht="12.75">
      <c r="A317" s="93"/>
      <c r="B317" s="11"/>
      <c r="C317" s="11"/>
      <c r="D317" s="273"/>
      <c r="E317" s="405"/>
      <c r="F317" s="405"/>
      <c r="G317" s="405"/>
      <c r="H317" s="273"/>
      <c r="I317" s="273"/>
      <c r="J317" s="406"/>
      <c r="K317" s="428"/>
    </row>
    <row r="318" spans="1:11" s="434" customFormat="1" ht="12.75">
      <c r="A318" s="432"/>
      <c r="B318" s="10"/>
      <c r="C318" s="10"/>
      <c r="D318" s="273"/>
      <c r="E318" s="418"/>
      <c r="F318" s="418"/>
      <c r="G318" s="418"/>
      <c r="H318" s="273"/>
      <c r="I318" s="273"/>
      <c r="J318" s="408"/>
      <c r="K318" s="433"/>
    </row>
    <row r="319" spans="1:11" ht="12.75">
      <c r="A319" s="93"/>
      <c r="B319" s="11"/>
      <c r="C319" s="11"/>
      <c r="D319" s="273"/>
      <c r="E319" s="405"/>
      <c r="F319" s="405"/>
      <c r="G319" s="405"/>
      <c r="H319" s="273"/>
      <c r="I319" s="273"/>
      <c r="J319" s="406"/>
      <c r="K319" s="428"/>
    </row>
    <row r="320" spans="1:11" ht="12.75">
      <c r="A320" s="93"/>
      <c r="B320" s="11"/>
      <c r="C320" s="11"/>
      <c r="D320" s="273"/>
      <c r="E320" s="405"/>
      <c r="F320" s="405"/>
      <c r="G320" s="405"/>
      <c r="H320" s="273"/>
      <c r="I320" s="273"/>
      <c r="J320" s="406"/>
      <c r="K320" s="428"/>
    </row>
    <row r="321" spans="1:11" ht="12.75">
      <c r="A321" s="93"/>
      <c r="B321" s="11"/>
      <c r="C321" s="11"/>
      <c r="D321" s="273"/>
      <c r="E321" s="405"/>
      <c r="F321" s="405"/>
      <c r="G321" s="405"/>
      <c r="H321" s="273"/>
      <c r="I321" s="273"/>
      <c r="J321" s="406"/>
      <c r="K321" s="428"/>
    </row>
    <row r="322" spans="1:11" ht="12.75">
      <c r="A322" s="93"/>
      <c r="B322" s="11"/>
      <c r="C322" s="11"/>
      <c r="D322" s="273"/>
      <c r="E322" s="405"/>
      <c r="F322" s="405"/>
      <c r="G322" s="405"/>
      <c r="H322" s="273"/>
      <c r="I322" s="273"/>
      <c r="J322" s="406"/>
      <c r="K322" s="428"/>
    </row>
    <row r="323" spans="1:11" s="434" customFormat="1" ht="12.75">
      <c r="A323" s="432"/>
      <c r="B323" s="10"/>
      <c r="C323" s="10"/>
      <c r="D323" s="273"/>
      <c r="E323" s="418"/>
      <c r="F323" s="418"/>
      <c r="G323" s="418"/>
      <c r="H323" s="273"/>
      <c r="I323" s="273"/>
      <c r="J323" s="408"/>
      <c r="K323" s="433"/>
    </row>
    <row r="324" spans="1:11" ht="12.75">
      <c r="A324" s="93"/>
      <c r="B324" s="448"/>
      <c r="C324" s="448"/>
      <c r="D324" s="273"/>
      <c r="E324" s="405"/>
      <c r="F324" s="405"/>
      <c r="G324" s="405"/>
      <c r="H324" s="273"/>
      <c r="I324" s="273"/>
      <c r="J324" s="406"/>
      <c r="K324" s="428"/>
    </row>
    <row r="325" spans="1:11" s="427" customFormat="1" ht="12.75">
      <c r="A325" s="425"/>
      <c r="B325" s="104"/>
      <c r="C325" s="104"/>
      <c r="D325" s="412"/>
      <c r="E325" s="405"/>
      <c r="F325" s="420"/>
      <c r="G325" s="420"/>
      <c r="H325" s="412"/>
      <c r="I325" s="412"/>
      <c r="J325" s="414"/>
      <c r="K325" s="426"/>
    </row>
    <row r="326" spans="1:11" ht="12.75">
      <c r="A326" s="93"/>
      <c r="B326" s="11"/>
      <c r="C326" s="11"/>
      <c r="D326" s="273"/>
      <c r="E326" s="405"/>
      <c r="F326" s="405"/>
      <c r="G326" s="405"/>
      <c r="H326" s="273"/>
      <c r="I326" s="273"/>
      <c r="J326" s="406"/>
      <c r="K326" s="428"/>
    </row>
    <row r="327" spans="1:11" ht="12.75">
      <c r="A327" s="93"/>
      <c r="B327" s="11"/>
      <c r="C327" s="11"/>
      <c r="D327" s="273"/>
      <c r="E327" s="405"/>
      <c r="F327" s="405"/>
      <c r="G327" s="449"/>
      <c r="H327" s="273"/>
      <c r="I327" s="273"/>
      <c r="J327" s="406"/>
      <c r="K327" s="428"/>
    </row>
    <row r="328" spans="1:11" ht="12.75">
      <c r="A328" s="93"/>
      <c r="B328" s="11"/>
      <c r="C328" s="11"/>
      <c r="D328" s="273"/>
      <c r="E328" s="405"/>
      <c r="F328" s="405"/>
      <c r="G328" s="449"/>
      <c r="H328" s="273"/>
      <c r="I328" s="273"/>
      <c r="J328" s="406"/>
      <c r="K328" s="428"/>
    </row>
    <row r="329" spans="1:11" ht="12.75">
      <c r="A329" s="93"/>
      <c r="B329" s="11"/>
      <c r="C329" s="11"/>
      <c r="D329" s="273"/>
      <c r="E329" s="405"/>
      <c r="F329" s="405"/>
      <c r="G329" s="405"/>
      <c r="H329" s="273"/>
      <c r="I329" s="273"/>
      <c r="J329" s="406"/>
      <c r="K329" s="428"/>
    </row>
    <row r="330" spans="1:12" ht="12.75">
      <c r="A330" s="93"/>
      <c r="B330" s="11"/>
      <c r="C330" s="11"/>
      <c r="D330" s="273"/>
      <c r="E330" s="405"/>
      <c r="F330" s="405"/>
      <c r="G330" s="405"/>
      <c r="H330" s="273"/>
      <c r="I330" s="273"/>
      <c r="J330" s="406"/>
      <c r="K330" s="428"/>
      <c r="L330" s="93"/>
    </row>
    <row r="331" spans="1:12" s="427" customFormat="1" ht="12.75">
      <c r="A331" s="425"/>
      <c r="B331" s="104"/>
      <c r="C331" s="104"/>
      <c r="D331" s="412"/>
      <c r="E331" s="405"/>
      <c r="F331" s="420"/>
      <c r="G331" s="420"/>
      <c r="H331" s="412"/>
      <c r="I331" s="412"/>
      <c r="J331" s="414"/>
      <c r="K331" s="426"/>
      <c r="L331" s="425"/>
    </row>
    <row r="332" spans="1:12" ht="12.75">
      <c r="A332" s="93"/>
      <c r="B332" s="11"/>
      <c r="C332" s="11"/>
      <c r="D332" s="273"/>
      <c r="E332" s="405"/>
      <c r="F332" s="405"/>
      <c r="G332" s="405"/>
      <c r="H332" s="273"/>
      <c r="I332" s="273"/>
      <c r="J332" s="406"/>
      <c r="K332" s="428"/>
      <c r="L332" s="93"/>
    </row>
    <row r="333" spans="1:12" ht="12.75">
      <c r="A333" s="93"/>
      <c r="B333" s="11"/>
      <c r="C333" s="11"/>
      <c r="D333" s="273"/>
      <c r="E333" s="405"/>
      <c r="F333" s="405"/>
      <c r="G333" s="405"/>
      <c r="H333" s="273"/>
      <c r="I333" s="273"/>
      <c r="J333" s="406"/>
      <c r="K333" s="428"/>
      <c r="L333" s="93"/>
    </row>
    <row r="334" spans="1:12" ht="12.75">
      <c r="A334" s="93"/>
      <c r="B334" s="11"/>
      <c r="C334" s="11"/>
      <c r="D334" s="273"/>
      <c r="E334" s="405"/>
      <c r="F334" s="405"/>
      <c r="G334" s="449"/>
      <c r="H334" s="273"/>
      <c r="I334" s="273"/>
      <c r="J334" s="406"/>
      <c r="K334" s="428"/>
      <c r="L334" s="93"/>
    </row>
    <row r="335" spans="1:12" s="427" customFormat="1" ht="12.75">
      <c r="A335" s="425"/>
      <c r="B335" s="104"/>
      <c r="C335" s="104"/>
      <c r="D335" s="412"/>
      <c r="E335" s="405"/>
      <c r="F335" s="420"/>
      <c r="G335" s="420"/>
      <c r="H335" s="412"/>
      <c r="I335" s="412"/>
      <c r="J335" s="414"/>
      <c r="K335" s="426"/>
      <c r="L335" s="425"/>
    </row>
    <row r="336" spans="1:12" ht="12.75">
      <c r="A336" s="93"/>
      <c r="B336" s="104"/>
      <c r="C336" s="104"/>
      <c r="D336" s="273"/>
      <c r="E336" s="405"/>
      <c r="F336" s="405"/>
      <c r="G336" s="405"/>
      <c r="H336" s="273"/>
      <c r="I336" s="273"/>
      <c r="J336" s="406"/>
      <c r="K336" s="428"/>
      <c r="L336" s="93"/>
    </row>
    <row r="337" spans="1:12" ht="12.75">
      <c r="A337" s="93"/>
      <c r="B337" s="11"/>
      <c r="C337" s="11"/>
      <c r="D337" s="273"/>
      <c r="E337" s="405"/>
      <c r="F337" s="405"/>
      <c r="G337" s="405"/>
      <c r="H337" s="273"/>
      <c r="I337" s="273"/>
      <c r="J337" s="406"/>
      <c r="K337" s="428"/>
      <c r="L337" s="93"/>
    </row>
    <row r="338" spans="1:12" ht="12.75">
      <c r="A338" s="93"/>
      <c r="B338" s="11"/>
      <c r="C338" s="11"/>
      <c r="D338" s="273"/>
      <c r="E338" s="405"/>
      <c r="F338" s="405"/>
      <c r="G338" s="449"/>
      <c r="H338" s="273"/>
      <c r="I338" s="273"/>
      <c r="J338" s="406"/>
      <c r="K338" s="428"/>
      <c r="L338" s="93"/>
    </row>
    <row r="339" spans="1:12" ht="12.75">
      <c r="A339" s="93"/>
      <c r="B339" s="11"/>
      <c r="C339" s="11"/>
      <c r="D339" s="273"/>
      <c r="E339" s="405"/>
      <c r="F339" s="405"/>
      <c r="G339" s="449"/>
      <c r="H339" s="273"/>
      <c r="I339" s="273"/>
      <c r="J339" s="406"/>
      <c r="K339" s="428"/>
      <c r="L339" s="93"/>
    </row>
    <row r="340" spans="1:12" ht="12.75">
      <c r="A340" s="93"/>
      <c r="B340" s="11"/>
      <c r="C340" s="11"/>
      <c r="D340" s="273"/>
      <c r="E340" s="405"/>
      <c r="F340" s="405"/>
      <c r="G340" s="449"/>
      <c r="H340" s="273"/>
      <c r="I340" s="273"/>
      <c r="J340" s="406"/>
      <c r="K340" s="428"/>
      <c r="L340" s="93"/>
    </row>
    <row r="341" spans="1:12" ht="12.75">
      <c r="A341" s="93"/>
      <c r="B341" s="104"/>
      <c r="C341" s="104"/>
      <c r="D341" s="273"/>
      <c r="E341" s="405"/>
      <c r="F341" s="405"/>
      <c r="G341" s="405"/>
      <c r="H341" s="273"/>
      <c r="I341" s="273"/>
      <c r="J341" s="406"/>
      <c r="K341" s="428"/>
      <c r="L341" s="93"/>
    </row>
    <row r="342" spans="1:12" ht="12.75">
      <c r="A342" s="93"/>
      <c r="B342" s="11"/>
      <c r="C342" s="11"/>
      <c r="D342" s="273"/>
      <c r="E342" s="405"/>
      <c r="F342" s="405"/>
      <c r="G342" s="405"/>
      <c r="H342" s="273"/>
      <c r="I342" s="273"/>
      <c r="J342" s="406"/>
      <c r="K342" s="428"/>
      <c r="L342" s="93"/>
    </row>
    <row r="343" spans="1:12" ht="12.75">
      <c r="A343" s="93"/>
      <c r="B343" s="11"/>
      <c r="C343" s="11"/>
      <c r="D343" s="273"/>
      <c r="E343" s="405"/>
      <c r="F343" s="405"/>
      <c r="G343" s="449"/>
      <c r="H343" s="273"/>
      <c r="I343" s="273"/>
      <c r="J343" s="406"/>
      <c r="K343" s="428"/>
      <c r="L343" s="93"/>
    </row>
    <row r="344" spans="1:12" ht="12.75">
      <c r="A344" s="93"/>
      <c r="B344" s="11"/>
      <c r="C344" s="11"/>
      <c r="D344" s="273"/>
      <c r="E344" s="405"/>
      <c r="F344" s="405"/>
      <c r="G344" s="449"/>
      <c r="H344" s="273"/>
      <c r="I344" s="273"/>
      <c r="J344" s="406"/>
      <c r="K344" s="428"/>
      <c r="L344" s="93"/>
    </row>
    <row r="345" spans="1:12" s="427" customFormat="1" ht="12.75">
      <c r="A345" s="425"/>
      <c r="B345" s="104"/>
      <c r="C345" s="104"/>
      <c r="D345" s="412"/>
      <c r="E345" s="420"/>
      <c r="F345" s="420"/>
      <c r="G345" s="420"/>
      <c r="H345" s="412"/>
      <c r="I345" s="412"/>
      <c r="J345" s="414"/>
      <c r="K345" s="426"/>
      <c r="L345" s="425"/>
    </row>
    <row r="346" spans="1:12" ht="12.75">
      <c r="A346" s="93"/>
      <c r="B346" s="451"/>
      <c r="C346" s="451"/>
      <c r="D346" s="273"/>
      <c r="E346" s="420"/>
      <c r="F346" s="420"/>
      <c r="G346" s="420"/>
      <c r="H346" s="273"/>
      <c r="I346" s="273"/>
      <c r="J346" s="406"/>
      <c r="K346" s="428"/>
      <c r="L346" s="93"/>
    </row>
    <row r="347" spans="1:12" ht="12.75">
      <c r="A347" s="93"/>
      <c r="B347" s="11"/>
      <c r="C347" s="11"/>
      <c r="D347" s="273"/>
      <c r="E347" s="420"/>
      <c r="F347" s="420"/>
      <c r="G347" s="420"/>
      <c r="H347" s="273"/>
      <c r="I347" s="273"/>
      <c r="J347" s="406"/>
      <c r="K347" s="428"/>
      <c r="L347" s="93"/>
    </row>
    <row r="348" spans="1:12" s="427" customFormat="1" ht="12.75">
      <c r="A348" s="425"/>
      <c r="B348" s="104"/>
      <c r="C348" s="104"/>
      <c r="D348" s="412"/>
      <c r="E348" s="420"/>
      <c r="F348" s="420"/>
      <c r="G348" s="420"/>
      <c r="H348" s="412"/>
      <c r="I348" s="412"/>
      <c r="J348" s="414"/>
      <c r="K348" s="426"/>
      <c r="L348" s="425"/>
    </row>
    <row r="349" spans="1:12" s="427" customFormat="1" ht="12.75">
      <c r="A349" s="425"/>
      <c r="B349" s="11"/>
      <c r="C349" s="11"/>
      <c r="D349" s="412"/>
      <c r="E349" s="405"/>
      <c r="F349" s="405"/>
      <c r="G349" s="405"/>
      <c r="H349" s="412"/>
      <c r="I349" s="412"/>
      <c r="J349" s="414"/>
      <c r="K349" s="426"/>
      <c r="L349" s="425"/>
    </row>
    <row r="350" spans="1:12" ht="12.75">
      <c r="A350" s="93"/>
      <c r="B350" s="11"/>
      <c r="C350" s="11"/>
      <c r="D350" s="273"/>
      <c r="E350" s="405"/>
      <c r="F350" s="405"/>
      <c r="G350" s="405"/>
      <c r="H350" s="273"/>
      <c r="I350" s="273"/>
      <c r="J350" s="406"/>
      <c r="K350" s="428"/>
      <c r="L350" s="93"/>
    </row>
    <row r="351" spans="1:12" ht="12.75">
      <c r="A351" s="93"/>
      <c r="B351" s="11"/>
      <c r="C351" s="11"/>
      <c r="D351" s="273"/>
      <c r="E351" s="405"/>
      <c r="F351" s="405"/>
      <c r="G351" s="449"/>
      <c r="H351" s="273"/>
      <c r="I351" s="273"/>
      <c r="J351" s="406"/>
      <c r="K351" s="428"/>
      <c r="L351" s="93"/>
    </row>
    <row r="352" spans="1:12" ht="12.75">
      <c r="A352" s="93"/>
      <c r="B352" s="11"/>
      <c r="C352" s="11"/>
      <c r="D352" s="273"/>
      <c r="E352" s="405"/>
      <c r="F352" s="405"/>
      <c r="G352" s="405"/>
      <c r="H352" s="273"/>
      <c r="I352" s="273"/>
      <c r="J352" s="406"/>
      <c r="K352" s="428"/>
      <c r="L352" s="93"/>
    </row>
    <row r="353" spans="1:12" s="427" customFormat="1" ht="12.75">
      <c r="A353" s="425"/>
      <c r="B353" s="273"/>
      <c r="C353" s="273"/>
      <c r="D353" s="412"/>
      <c r="E353" s="420"/>
      <c r="F353" s="420"/>
      <c r="G353" s="420"/>
      <c r="H353" s="412"/>
      <c r="I353" s="412"/>
      <c r="J353" s="414"/>
      <c r="K353" s="426"/>
      <c r="L353" s="425"/>
    </row>
    <row r="354" spans="1:12" ht="12.75">
      <c r="A354" s="93"/>
      <c r="B354" s="11"/>
      <c r="C354" s="11"/>
      <c r="D354" s="273"/>
      <c r="E354" s="405"/>
      <c r="F354" s="405"/>
      <c r="G354" s="405"/>
      <c r="H354" s="273"/>
      <c r="I354" s="273"/>
      <c r="J354" s="406"/>
      <c r="K354" s="428"/>
      <c r="L354" s="93"/>
    </row>
    <row r="355" spans="1:12" s="427" customFormat="1" ht="12.75">
      <c r="A355" s="425"/>
      <c r="B355" s="104"/>
      <c r="C355" s="104"/>
      <c r="D355" s="412"/>
      <c r="E355" s="420"/>
      <c r="F355" s="420"/>
      <c r="G355" s="420"/>
      <c r="H355" s="412"/>
      <c r="I355" s="412"/>
      <c r="J355" s="414"/>
      <c r="K355" s="452"/>
      <c r="L355" s="453"/>
    </row>
    <row r="356" spans="1:12" ht="12.75">
      <c r="A356" s="93"/>
      <c r="B356" s="11"/>
      <c r="C356" s="11"/>
      <c r="D356" s="273"/>
      <c r="E356" s="405"/>
      <c r="F356" s="405"/>
      <c r="G356" s="405"/>
      <c r="H356" s="273"/>
      <c r="I356" s="273"/>
      <c r="J356" s="454"/>
      <c r="K356" s="455"/>
      <c r="L356" s="456"/>
    </row>
    <row r="357" spans="1:12" ht="12.75">
      <c r="A357" s="93"/>
      <c r="B357" s="11"/>
      <c r="C357" s="11"/>
      <c r="D357" s="273"/>
      <c r="E357" s="405"/>
      <c r="F357" s="405"/>
      <c r="G357" s="405"/>
      <c r="H357" s="273"/>
      <c r="I357" s="273"/>
      <c r="J357" s="406"/>
      <c r="K357" s="457"/>
      <c r="L357" s="457"/>
    </row>
    <row r="358" spans="1:12" ht="12.75">
      <c r="A358" s="93"/>
      <c r="B358" s="11"/>
      <c r="C358" s="11"/>
      <c r="D358" s="273"/>
      <c r="E358" s="405"/>
      <c r="F358" s="405"/>
      <c r="G358" s="405"/>
      <c r="H358" s="273"/>
      <c r="I358" s="273"/>
      <c r="J358" s="406"/>
      <c r="K358" s="457"/>
      <c r="L358" s="457"/>
    </row>
    <row r="359" spans="1:12" ht="12.75">
      <c r="A359" s="93"/>
      <c r="B359" s="11"/>
      <c r="C359" s="11"/>
      <c r="D359" s="273"/>
      <c r="E359" s="405"/>
      <c r="F359" s="405"/>
      <c r="G359" s="405"/>
      <c r="H359" s="273"/>
      <c r="I359" s="273"/>
      <c r="J359" s="406"/>
      <c r="K359" s="457"/>
      <c r="L359" s="457"/>
    </row>
    <row r="360" spans="1:12" ht="12.75">
      <c r="A360" s="93"/>
      <c r="B360" s="11"/>
      <c r="C360" s="11"/>
      <c r="D360" s="273"/>
      <c r="E360" s="405"/>
      <c r="F360" s="405"/>
      <c r="G360" s="405"/>
      <c r="H360" s="273"/>
      <c r="I360" s="273"/>
      <c r="J360" s="406"/>
      <c r="K360" s="457"/>
      <c r="L360" s="457"/>
    </row>
    <row r="361" spans="1:12" ht="12.75">
      <c r="A361" s="93"/>
      <c r="B361" s="11"/>
      <c r="C361" s="11"/>
      <c r="D361" s="273"/>
      <c r="E361" s="405"/>
      <c r="F361" s="405"/>
      <c r="G361" s="405"/>
      <c r="H361" s="273"/>
      <c r="I361" s="273"/>
      <c r="J361" s="406"/>
      <c r="K361" s="457"/>
      <c r="L361" s="457"/>
    </row>
    <row r="362" spans="1:12" ht="12.75">
      <c r="A362" s="93"/>
      <c r="B362" s="11"/>
      <c r="C362" s="11"/>
      <c r="D362" s="273"/>
      <c r="E362" s="405"/>
      <c r="F362" s="405"/>
      <c r="G362" s="405"/>
      <c r="H362" s="273"/>
      <c r="I362" s="273"/>
      <c r="J362" s="406"/>
      <c r="K362" s="457"/>
      <c r="L362" s="457"/>
    </row>
    <row r="363" spans="1:12" ht="12.75">
      <c r="A363" s="93"/>
      <c r="B363" s="11"/>
      <c r="C363" s="11"/>
      <c r="D363" s="273"/>
      <c r="E363" s="405"/>
      <c r="F363" s="405"/>
      <c r="G363" s="405"/>
      <c r="H363" s="273"/>
      <c r="I363" s="273"/>
      <c r="J363" s="406"/>
      <c r="K363" s="457"/>
      <c r="L363" s="457"/>
    </row>
    <row r="364" spans="1:12" ht="12.75">
      <c r="A364" s="93"/>
      <c r="B364" s="11"/>
      <c r="C364" s="11"/>
      <c r="D364" s="273"/>
      <c r="E364" s="405"/>
      <c r="F364" s="405"/>
      <c r="G364" s="405"/>
      <c r="H364" s="273"/>
      <c r="I364" s="273"/>
      <c r="J364" s="406"/>
      <c r="K364" s="457"/>
      <c r="L364" s="457"/>
    </row>
    <row r="365" spans="1:12" ht="12.75">
      <c r="A365" s="93"/>
      <c r="B365" s="11"/>
      <c r="C365" s="11"/>
      <c r="D365" s="273"/>
      <c r="E365" s="405"/>
      <c r="F365" s="405"/>
      <c r="G365" s="405"/>
      <c r="H365" s="273"/>
      <c r="I365" s="273"/>
      <c r="J365" s="406"/>
      <c r="K365" s="457"/>
      <c r="L365" s="457"/>
    </row>
    <row r="366" spans="1:12" ht="12.75">
      <c r="A366" s="93"/>
      <c r="B366" s="11"/>
      <c r="C366" s="11"/>
      <c r="D366" s="273"/>
      <c r="E366" s="405"/>
      <c r="F366" s="405"/>
      <c r="G366" s="405"/>
      <c r="H366" s="273"/>
      <c r="I366" s="273"/>
      <c r="J366" s="406"/>
      <c r="K366" s="457"/>
      <c r="L366" s="457"/>
    </row>
    <row r="367" spans="1:12" ht="12.75">
      <c r="A367" s="93"/>
      <c r="B367" s="11"/>
      <c r="C367" s="11"/>
      <c r="D367" s="273"/>
      <c r="E367" s="420"/>
      <c r="F367" s="420"/>
      <c r="G367" s="420"/>
      <c r="H367" s="273"/>
      <c r="I367" s="273"/>
      <c r="J367" s="414"/>
      <c r="K367" s="428"/>
      <c r="L367" s="458"/>
    </row>
    <row r="368" spans="1:12" ht="12.75">
      <c r="A368" s="93"/>
      <c r="B368" s="11"/>
      <c r="C368" s="11"/>
      <c r="D368" s="273"/>
      <c r="E368" s="405"/>
      <c r="F368" s="405"/>
      <c r="G368" s="405"/>
      <c r="H368" s="273"/>
      <c r="I368" s="273"/>
      <c r="J368" s="406"/>
      <c r="K368" s="428"/>
      <c r="L368" s="458"/>
    </row>
    <row r="369" spans="1:12" ht="12.75">
      <c r="A369" s="93"/>
      <c r="B369" s="11"/>
      <c r="C369" s="11"/>
      <c r="D369" s="273"/>
      <c r="E369" s="405"/>
      <c r="F369" s="405"/>
      <c r="G369" s="405"/>
      <c r="H369" s="273"/>
      <c r="I369" s="273"/>
      <c r="J369" s="406"/>
      <c r="K369" s="428"/>
      <c r="L369" s="458"/>
    </row>
    <row r="370" spans="1:12" ht="12.75">
      <c r="A370" s="93"/>
      <c r="B370" s="11"/>
      <c r="C370" s="11"/>
      <c r="D370" s="273"/>
      <c r="E370" s="405"/>
      <c r="F370" s="405"/>
      <c r="G370" s="405"/>
      <c r="H370" s="273"/>
      <c r="I370" s="273"/>
      <c r="J370" s="406"/>
      <c r="K370" s="428"/>
      <c r="L370" s="458"/>
    </row>
    <row r="371" spans="1:12" s="434" customFormat="1" ht="12.75">
      <c r="A371" s="432"/>
      <c r="B371" s="10"/>
      <c r="C371" s="10"/>
      <c r="D371" s="273"/>
      <c r="E371" s="418"/>
      <c r="F371" s="418"/>
      <c r="G371" s="418"/>
      <c r="H371" s="273"/>
      <c r="I371" s="273"/>
      <c r="J371" s="408"/>
      <c r="K371" s="433"/>
      <c r="L371" s="459"/>
    </row>
    <row r="372" spans="1:11" ht="12.75">
      <c r="A372" s="93"/>
      <c r="B372" s="11"/>
      <c r="C372" s="11"/>
      <c r="D372" s="273"/>
      <c r="E372" s="405"/>
      <c r="F372" s="405"/>
      <c r="G372" s="404"/>
      <c r="H372" s="273"/>
      <c r="I372" s="273"/>
      <c r="J372" s="406"/>
      <c r="K372" s="428"/>
    </row>
    <row r="373" spans="1:11" ht="12.75">
      <c r="A373" s="93"/>
      <c r="B373" s="11"/>
      <c r="C373" s="11"/>
      <c r="D373" s="273"/>
      <c r="E373" s="405"/>
      <c r="F373" s="405"/>
      <c r="G373" s="404"/>
      <c r="H373" s="273"/>
      <c r="I373" s="273"/>
      <c r="J373" s="406"/>
      <c r="K373" s="428"/>
    </row>
    <row r="374" spans="1:11" ht="12.75">
      <c r="A374" s="93"/>
      <c r="B374" s="11"/>
      <c r="C374" s="11"/>
      <c r="D374" s="273"/>
      <c r="E374" s="405"/>
      <c r="F374" s="405"/>
      <c r="G374" s="404"/>
      <c r="H374" s="273"/>
      <c r="I374" s="273"/>
      <c r="J374" s="406"/>
      <c r="K374" s="428"/>
    </row>
    <row r="375" spans="1:11" ht="12.75">
      <c r="A375" s="93"/>
      <c r="B375" s="11"/>
      <c r="C375" s="11"/>
      <c r="D375" s="273"/>
      <c r="E375" s="405"/>
      <c r="F375" s="405"/>
      <c r="G375" s="404"/>
      <c r="H375" s="273"/>
      <c r="I375" s="273"/>
      <c r="J375" s="406"/>
      <c r="K375" s="428"/>
    </row>
    <row r="376" spans="1:11" ht="12.75">
      <c r="A376" s="93"/>
      <c r="B376" s="11"/>
      <c r="C376" s="11"/>
      <c r="D376" s="273"/>
      <c r="E376" s="405"/>
      <c r="F376" s="405"/>
      <c r="G376" s="404"/>
      <c r="H376" s="273"/>
      <c r="I376" s="273"/>
      <c r="J376" s="406"/>
      <c r="K376" s="428"/>
    </row>
    <row r="377" spans="1:11" s="4" customFormat="1" ht="14.25">
      <c r="A377" s="111"/>
      <c r="B377" s="352"/>
      <c r="C377" s="352"/>
      <c r="D377" s="409"/>
      <c r="E377" s="421"/>
      <c r="F377" s="421"/>
      <c r="G377" s="421"/>
      <c r="H377" s="352"/>
      <c r="I377" s="352"/>
      <c r="J377" s="411"/>
      <c r="K377" s="235"/>
    </row>
    <row r="378" spans="1:11" s="4" customFormat="1" ht="14.25">
      <c r="A378" s="111"/>
      <c r="B378" s="352"/>
      <c r="C378" s="352"/>
      <c r="D378" s="409"/>
      <c r="E378" s="418"/>
      <c r="F378" s="421"/>
      <c r="G378" s="421"/>
      <c r="H378" s="352"/>
      <c r="I378" s="352"/>
      <c r="J378" s="411"/>
      <c r="K378" s="235"/>
    </row>
    <row r="379" spans="1:11" s="434" customFormat="1" ht="12.75">
      <c r="A379" s="432"/>
      <c r="B379" s="10"/>
      <c r="C379" s="10"/>
      <c r="D379" s="273"/>
      <c r="E379" s="418"/>
      <c r="F379" s="418"/>
      <c r="G379" s="418"/>
      <c r="H379" s="273"/>
      <c r="I379" s="273"/>
      <c r="J379" s="408"/>
      <c r="K379" s="433"/>
    </row>
    <row r="380" spans="1:11" ht="12.75">
      <c r="A380" s="93"/>
      <c r="B380" s="11"/>
      <c r="C380" s="11"/>
      <c r="D380" s="273"/>
      <c r="E380" s="405"/>
      <c r="F380" s="405"/>
      <c r="G380" s="404"/>
      <c r="H380" s="405"/>
      <c r="I380" s="273"/>
      <c r="J380" s="406"/>
      <c r="K380" s="428"/>
    </row>
    <row r="381" spans="1:11" ht="12.75">
      <c r="A381" s="93"/>
      <c r="B381" s="11"/>
      <c r="C381" s="11"/>
      <c r="D381" s="273"/>
      <c r="E381" s="405"/>
      <c r="F381" s="405"/>
      <c r="G381" s="404"/>
      <c r="H381" s="273"/>
      <c r="I381" s="273"/>
      <c r="J381" s="406"/>
      <c r="K381" s="428"/>
    </row>
    <row r="382" spans="1:11" ht="12.75">
      <c r="A382" s="93"/>
      <c r="B382" s="11"/>
      <c r="C382" s="11"/>
      <c r="D382" s="273"/>
      <c r="E382" s="405"/>
      <c r="F382" s="405"/>
      <c r="G382" s="404"/>
      <c r="H382" s="273"/>
      <c r="I382" s="273"/>
      <c r="J382" s="406"/>
      <c r="K382" s="428"/>
    </row>
    <row r="383" spans="1:11" ht="12.75">
      <c r="A383" s="93"/>
      <c r="B383" s="11"/>
      <c r="C383" s="11"/>
      <c r="D383" s="273"/>
      <c r="E383" s="405"/>
      <c r="F383" s="405"/>
      <c r="G383" s="404"/>
      <c r="H383" s="273"/>
      <c r="I383" s="273"/>
      <c r="J383" s="406"/>
      <c r="K383" s="428"/>
    </row>
    <row r="384" spans="1:11" ht="12.75">
      <c r="A384" s="93"/>
      <c r="B384" s="11"/>
      <c r="C384" s="11"/>
      <c r="D384" s="273"/>
      <c r="E384" s="405"/>
      <c r="F384" s="405"/>
      <c r="G384" s="404"/>
      <c r="H384" s="273"/>
      <c r="I384" s="273"/>
      <c r="J384" s="406"/>
      <c r="K384" s="428"/>
    </row>
    <row r="385" spans="1:11" s="430" customFormat="1" ht="12.75">
      <c r="A385" s="424"/>
      <c r="B385" s="10"/>
      <c r="C385" s="10"/>
      <c r="D385" s="417"/>
      <c r="E385" s="407"/>
      <c r="F385" s="407"/>
      <c r="G385" s="407"/>
      <c r="H385" s="417"/>
      <c r="I385" s="417"/>
      <c r="J385" s="408"/>
      <c r="K385" s="429"/>
    </row>
    <row r="386" spans="1:11" ht="12.75">
      <c r="A386" s="93"/>
      <c r="B386" s="11"/>
      <c r="C386" s="11"/>
      <c r="D386" s="273"/>
      <c r="E386" s="404"/>
      <c r="F386" s="404"/>
      <c r="G386" s="404"/>
      <c r="H386" s="273"/>
      <c r="I386" s="273"/>
      <c r="J386" s="406"/>
      <c r="K386" s="428"/>
    </row>
    <row r="387" spans="1:11" ht="12.75">
      <c r="A387" s="93"/>
      <c r="B387" s="11"/>
      <c r="C387" s="11"/>
      <c r="D387" s="273"/>
      <c r="E387" s="404"/>
      <c r="F387" s="404"/>
      <c r="G387" s="404"/>
      <c r="H387" s="273"/>
      <c r="I387" s="273"/>
      <c r="J387" s="406"/>
      <c r="K387" s="428"/>
    </row>
    <row r="388" spans="1:11" ht="12.75">
      <c r="A388" s="93"/>
      <c r="B388" s="11"/>
      <c r="C388" s="11"/>
      <c r="D388" s="273"/>
      <c r="E388" s="404"/>
      <c r="F388" s="404"/>
      <c r="G388" s="404"/>
      <c r="H388" s="273"/>
      <c r="I388" s="273"/>
      <c r="J388" s="406"/>
      <c r="K388" s="428"/>
    </row>
    <row r="389" spans="1:11" s="434" customFormat="1" ht="12.75">
      <c r="A389" s="432"/>
      <c r="B389" s="10"/>
      <c r="C389" s="10"/>
      <c r="D389" s="273"/>
      <c r="E389" s="418"/>
      <c r="F389" s="418"/>
      <c r="G389" s="418"/>
      <c r="H389" s="273"/>
      <c r="I389" s="273"/>
      <c r="J389" s="408"/>
      <c r="K389" s="433"/>
    </row>
    <row r="390" spans="1:11" ht="12.75">
      <c r="A390" s="93"/>
      <c r="B390" s="11"/>
      <c r="C390" s="11"/>
      <c r="D390" s="273"/>
      <c r="E390" s="405"/>
      <c r="F390" s="405"/>
      <c r="G390" s="405"/>
      <c r="H390" s="273"/>
      <c r="I390" s="273"/>
      <c r="J390" s="406"/>
      <c r="K390" s="428"/>
    </row>
    <row r="391" spans="1:11" ht="12.75">
      <c r="A391" s="93"/>
      <c r="B391" s="11"/>
      <c r="C391" s="11"/>
      <c r="D391" s="273"/>
      <c r="E391" s="405"/>
      <c r="F391" s="405"/>
      <c r="G391" s="404"/>
      <c r="H391" s="273"/>
      <c r="I391" s="273"/>
      <c r="J391" s="406"/>
      <c r="K391" s="428"/>
    </row>
    <row r="392" spans="1:11" ht="12.75">
      <c r="A392" s="93"/>
      <c r="B392" s="11"/>
      <c r="C392" s="11"/>
      <c r="D392" s="273"/>
      <c r="E392" s="405"/>
      <c r="F392" s="405"/>
      <c r="G392" s="404"/>
      <c r="H392" s="273"/>
      <c r="I392" s="273"/>
      <c r="J392" s="406"/>
      <c r="K392" s="428"/>
    </row>
    <row r="393" spans="1:11" s="4" customFormat="1" ht="14.25">
      <c r="A393" s="111"/>
      <c r="B393" s="352"/>
      <c r="C393" s="352"/>
      <c r="D393" s="409"/>
      <c r="E393" s="407"/>
      <c r="F393" s="421"/>
      <c r="G393" s="410"/>
      <c r="H393" s="409"/>
      <c r="I393" s="409"/>
      <c r="J393" s="411"/>
      <c r="K393" s="423"/>
    </row>
    <row r="394" spans="1:11" s="430" customFormat="1" ht="12.75">
      <c r="A394" s="424"/>
      <c r="B394" s="10"/>
      <c r="C394" s="10"/>
      <c r="D394" s="417"/>
      <c r="E394" s="407"/>
      <c r="F394" s="407"/>
      <c r="G394" s="407"/>
      <c r="H394" s="417"/>
      <c r="I394" s="417"/>
      <c r="J394" s="408"/>
      <c r="K394" s="429"/>
    </row>
    <row r="395" spans="1:11" s="434" customFormat="1" ht="12.75">
      <c r="A395" s="432"/>
      <c r="B395" s="11"/>
      <c r="C395" s="11"/>
      <c r="D395" s="273"/>
      <c r="E395" s="404"/>
      <c r="F395" s="404"/>
      <c r="G395" s="404"/>
      <c r="H395" s="273"/>
      <c r="I395" s="273"/>
      <c r="J395" s="406"/>
      <c r="K395" s="433"/>
    </row>
    <row r="396" spans="1:11" ht="12.75">
      <c r="A396" s="93"/>
      <c r="B396" s="11"/>
      <c r="C396" s="11"/>
      <c r="D396" s="273"/>
      <c r="E396" s="404"/>
      <c r="F396" s="404"/>
      <c r="G396" s="404"/>
      <c r="H396" s="273"/>
      <c r="I396" s="273"/>
      <c r="J396" s="406"/>
      <c r="K396" s="428"/>
    </row>
    <row r="397" spans="1:11" s="4" customFormat="1" ht="14.25">
      <c r="A397" s="111"/>
      <c r="B397" s="352"/>
      <c r="C397" s="352"/>
      <c r="D397" s="409"/>
      <c r="E397" s="421"/>
      <c r="F397" s="421"/>
      <c r="G397" s="421"/>
      <c r="H397" s="409"/>
      <c r="I397" s="409"/>
      <c r="J397" s="411"/>
      <c r="K397" s="423"/>
    </row>
    <row r="398" spans="1:11" s="430" customFormat="1" ht="12.75">
      <c r="A398" s="424"/>
      <c r="B398" s="10"/>
      <c r="C398" s="10"/>
      <c r="D398" s="417"/>
      <c r="E398" s="418"/>
      <c r="F398" s="418"/>
      <c r="G398" s="418"/>
      <c r="H398" s="417"/>
      <c r="I398" s="417"/>
      <c r="J398" s="408"/>
      <c r="K398" s="429"/>
    </row>
    <row r="399" spans="1:11" ht="12.75">
      <c r="A399" s="93"/>
      <c r="B399" s="11"/>
      <c r="C399" s="11"/>
      <c r="D399" s="273"/>
      <c r="E399" s="405"/>
      <c r="F399" s="405"/>
      <c r="G399" s="405"/>
      <c r="H399" s="273"/>
      <c r="I399" s="273"/>
      <c r="J399" s="414"/>
      <c r="K399" s="428"/>
    </row>
    <row r="400" spans="1:11" ht="12.75">
      <c r="A400" s="93"/>
      <c r="B400" s="11"/>
      <c r="C400" s="11"/>
      <c r="D400" s="273"/>
      <c r="E400" s="405"/>
      <c r="F400" s="405"/>
      <c r="G400" s="405"/>
      <c r="H400" s="273"/>
      <c r="I400" s="273"/>
      <c r="J400" s="406"/>
      <c r="K400" s="428"/>
    </row>
    <row r="401" spans="1:11" ht="12.75">
      <c r="A401" s="93"/>
      <c r="B401" s="11"/>
      <c r="C401" s="11"/>
      <c r="D401" s="273"/>
      <c r="E401" s="405"/>
      <c r="F401" s="405"/>
      <c r="G401" s="405"/>
      <c r="H401" s="273"/>
      <c r="I401" s="273"/>
      <c r="J401" s="406"/>
      <c r="K401" s="428"/>
    </row>
    <row r="402" spans="1:11" ht="12.75">
      <c r="A402" s="93"/>
      <c r="B402" s="11"/>
      <c r="C402" s="11"/>
      <c r="D402" s="273"/>
      <c r="E402" s="405"/>
      <c r="F402" s="405"/>
      <c r="G402" s="405"/>
      <c r="H402" s="273"/>
      <c r="I402" s="273"/>
      <c r="J402" s="414"/>
      <c r="K402" s="428"/>
    </row>
    <row r="403" spans="1:11" ht="12.75">
      <c r="A403" s="93"/>
      <c r="B403" s="11"/>
      <c r="C403" s="11"/>
      <c r="D403" s="273"/>
      <c r="E403" s="405"/>
      <c r="F403" s="405"/>
      <c r="G403" s="405"/>
      <c r="H403" s="273"/>
      <c r="I403" s="273"/>
      <c r="J403" s="406"/>
      <c r="K403" s="428"/>
    </row>
    <row r="404" spans="1:11" ht="12.75">
      <c r="A404" s="93"/>
      <c r="B404" s="11"/>
      <c r="C404" s="11"/>
      <c r="D404" s="273"/>
      <c r="E404" s="405"/>
      <c r="F404" s="405"/>
      <c r="G404" s="405"/>
      <c r="H404" s="273"/>
      <c r="I404" s="273"/>
      <c r="J404" s="406"/>
      <c r="K404" s="428"/>
    </row>
    <row r="405" spans="1:11" ht="12.75">
      <c r="A405" s="93"/>
      <c r="B405" s="10"/>
      <c r="C405" s="10"/>
      <c r="D405" s="417"/>
      <c r="E405" s="418"/>
      <c r="F405" s="418"/>
      <c r="G405" s="418"/>
      <c r="H405" s="417"/>
      <c r="I405" s="417"/>
      <c r="J405" s="408"/>
      <c r="K405" s="428"/>
    </row>
    <row r="406" spans="1:11" ht="12.75">
      <c r="A406" s="93"/>
      <c r="B406" s="11"/>
      <c r="C406" s="11"/>
      <c r="D406" s="273"/>
      <c r="E406" s="405"/>
      <c r="F406" s="405"/>
      <c r="G406" s="405"/>
      <c r="H406" s="273"/>
      <c r="I406" s="273"/>
      <c r="J406" s="406"/>
      <c r="K406" s="428"/>
    </row>
    <row r="407" spans="1:11" ht="12.75">
      <c r="A407" s="93"/>
      <c r="B407" s="11"/>
      <c r="C407" s="11"/>
      <c r="D407" s="273"/>
      <c r="E407" s="405"/>
      <c r="F407" s="405"/>
      <c r="G407" s="405"/>
      <c r="H407" s="273"/>
      <c r="I407" s="273"/>
      <c r="J407" s="406"/>
      <c r="K407" s="428"/>
    </row>
    <row r="408" spans="1:11" ht="12.75">
      <c r="A408" s="93"/>
      <c r="B408" s="11"/>
      <c r="C408" s="11"/>
      <c r="D408" s="273"/>
      <c r="E408" s="405"/>
      <c r="F408" s="405"/>
      <c r="G408" s="405"/>
      <c r="H408" s="273"/>
      <c r="I408" s="273"/>
      <c r="J408" s="406"/>
      <c r="K408" s="428"/>
    </row>
  </sheetData>
  <sheetProtection/>
  <mergeCells count="9">
    <mergeCell ref="A11:J11"/>
    <mergeCell ref="G1:K1"/>
    <mergeCell ref="G2:K2"/>
    <mergeCell ref="G3:K3"/>
    <mergeCell ref="G4:K4"/>
    <mergeCell ref="G5:K5"/>
    <mergeCell ref="G6:K6"/>
    <mergeCell ref="A9:J9"/>
    <mergeCell ref="A10:J10"/>
  </mergeCells>
  <printOptions/>
  <pageMargins left="0.15748031496062992" right="0.15748031496062992" top="0.1968503937007874" bottom="0.1968503937007874" header="0.5118110236220472" footer="0.5118110236220472"/>
  <pageSetup fitToHeight="5" fitToWidth="1" horizontalDpi="600" verticalDpi="600" orientation="portrait" paperSize="9" scale="76" r:id="rId1"/>
  <rowBreaks count="2" manualBreakCount="2">
    <brk id="50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2014-04-30T09:22:28Z</cp:lastPrinted>
  <dcterms:created xsi:type="dcterms:W3CDTF">2007-11-15T12:43:49Z</dcterms:created>
  <dcterms:modified xsi:type="dcterms:W3CDTF">2014-06-09T10:11:07Z</dcterms:modified>
  <cp:category/>
  <cp:version/>
  <cp:contentType/>
  <cp:contentStatus/>
</cp:coreProperties>
</file>