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2120" windowHeight="8820" activeTab="0"/>
  </bookViews>
  <sheets>
    <sheet name="Прил.2" sheetId="1" r:id="rId1"/>
    <sheet name="Прил.3" sheetId="2" r:id="rId2"/>
  </sheets>
  <definedNames>
    <definedName name="_xlnm.Print_Area" localSheetId="0">'Прил.2'!$A$1:$G$132</definedName>
    <definedName name="_xlnm.Print_Area" localSheetId="1">'Прил.3'!$A$1:$J$135</definedName>
  </definedNames>
  <calcPr fullCalcOnLoad="1"/>
</workbook>
</file>

<file path=xl/sharedStrings.xml><?xml version="1.0" encoding="utf-8"?>
<sst xmlns="http://schemas.openxmlformats.org/spreadsheetml/2006/main" count="1090" uniqueCount="174">
  <si>
    <t>(тысяч рублей)</t>
  </si>
  <si>
    <t>Рз раздел</t>
  </si>
  <si>
    <t>ЦСР целевая статья</t>
  </si>
  <si>
    <t>Сумма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</si>
  <si>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</si>
  <si>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</si>
  <si>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</si>
  <si>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</si>
  <si>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</si>
  <si>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</si>
  <si>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</si>
  <si>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</si>
  <si>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</si>
  <si>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Глава местной администрации</t>
  </si>
  <si>
    <t>0020800</t>
  </si>
  <si>
    <t>Другие общегосударственные вопросы</t>
  </si>
  <si>
    <t>0920300</t>
  </si>
  <si>
    <t>Жилищно-коммунальное хозяйство</t>
  </si>
  <si>
    <t>0500</t>
  </si>
  <si>
    <t>Культура, кинематография, средства массовой информации</t>
  </si>
  <si>
    <t>0800</t>
  </si>
  <si>
    <t>Культура</t>
  </si>
  <si>
    <t>0801</t>
  </si>
  <si>
    <t>Мероприятия в сфере культуры, кинематографии, средств массовой информации</t>
  </si>
  <si>
    <t>4500000</t>
  </si>
  <si>
    <t>4508500</t>
  </si>
  <si>
    <t>Резервные фонды</t>
  </si>
  <si>
    <t>0700000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</si>
  <si>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</si>
  <si>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1100</t>
  </si>
  <si>
    <t>к решению Совета депутатов</t>
  </si>
  <si>
    <t xml:space="preserve">          </t>
  </si>
  <si>
    <t>Ленинградской области</t>
  </si>
  <si>
    <t>Распределение бюджетных ассигнований</t>
  </si>
  <si>
    <t xml:space="preserve">      по разделам и подразделам,целевым статьям и видам расходов классификации расходов</t>
  </si>
  <si>
    <r>
      <t>1</t>
    </r>
    <r>
      <rPr>
        <sz val="10"/>
        <rFont val="Arial Cyr"/>
        <family val="0"/>
      </rPr>
      <t>.</t>
    </r>
  </si>
  <si>
    <t>№ п/п</t>
  </si>
  <si>
    <t>2.</t>
  </si>
  <si>
    <t>3.</t>
  </si>
  <si>
    <t>4.</t>
  </si>
  <si>
    <t>5.</t>
  </si>
  <si>
    <t>6.</t>
  </si>
  <si>
    <t>ИТОГО</t>
  </si>
  <si>
    <t>Трубникоборского сельского поселения</t>
  </si>
  <si>
    <t>Тосненского района</t>
  </si>
  <si>
    <t>Выполнение других обязательств государства</t>
  </si>
  <si>
    <t>Коммунальное хозяйство</t>
  </si>
  <si>
    <t>0502</t>
  </si>
  <si>
    <t>Благоустройство</t>
  </si>
  <si>
    <t>0503</t>
  </si>
  <si>
    <t>Уличное освещение</t>
  </si>
  <si>
    <t>Прочие мероприятия по благоустройству городских округов и поселений</t>
  </si>
  <si>
    <t>Физическая культура и спорт</t>
  </si>
  <si>
    <t>5129700</t>
  </si>
  <si>
    <t>Мобилизационная  и вневойсковая подготовка</t>
  </si>
  <si>
    <t>0200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</si>
  <si>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</si>
  <si>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</si>
  <si>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</si>
  <si>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</si>
  <si>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</si>
  <si>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            подраздел</t>
  </si>
  <si>
    <t>Целевые программы муниципальных образований</t>
  </si>
  <si>
    <t>7.</t>
  </si>
  <si>
    <t>Мероприятия в области строительства, архитектуры и градостроительства</t>
  </si>
  <si>
    <t>Другие вопросы в области национальной экономики</t>
  </si>
  <si>
    <t>0400</t>
  </si>
  <si>
    <t>0412</t>
  </si>
  <si>
    <t>3380000</t>
  </si>
  <si>
    <t>8.</t>
  </si>
  <si>
    <t>ВР                                      вид расхода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</si>
  <si>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</si>
  <si>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</si>
  <si>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</si>
  <si>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Жилищное хозяйство</t>
  </si>
  <si>
    <t>0501</t>
  </si>
  <si>
    <t>Капитальный ремонт государственного жилищного фонда субъектов Российской Федерации  и муниципального жилищного фонда</t>
  </si>
  <si>
    <t>0700500</t>
  </si>
  <si>
    <t>Мероприятия в области коммунального хозяйства</t>
  </si>
  <si>
    <t>Озеленение</t>
  </si>
  <si>
    <t>7950001</t>
  </si>
  <si>
    <t>Бюджетные инвестиции в объекты капитального строительства собственности муниципальных образований</t>
  </si>
  <si>
    <t>Социальная политика</t>
  </si>
  <si>
    <t>Социальное обеспечение населения</t>
  </si>
  <si>
    <t>1000</t>
  </si>
  <si>
    <t>1003</t>
  </si>
  <si>
    <t>Предоставление гражданам субсидий на оплату жилого помещения и коммунальных услуг</t>
  </si>
  <si>
    <t>5054800</t>
  </si>
  <si>
    <t>Физическая культура</t>
  </si>
  <si>
    <t>1101</t>
  </si>
  <si>
    <t>Мероприятия в области физической культуры</t>
  </si>
  <si>
    <t>0111</t>
  </si>
  <si>
    <t>0113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</si>
  <si>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</si>
  <si>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5210500</t>
  </si>
  <si>
    <t>5210600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</si>
  <si>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</si>
  <si>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</si>
  <si>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Национальная экономика</t>
  </si>
  <si>
    <t>Дорожное хозяйство (дорожные фонды)</t>
  </si>
  <si>
    <t>0409</t>
  </si>
  <si>
    <t>7950004</t>
  </si>
  <si>
    <t>бюджета на 2013 год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</si>
  <si>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</si>
  <si>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</si>
  <si>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</si>
  <si>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</si>
  <si>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Образование</t>
  </si>
  <si>
    <t>0700</t>
  </si>
  <si>
    <t>Молодежная политика и оздоровление детей</t>
  </si>
  <si>
    <t>0707</t>
  </si>
  <si>
    <t>Оздоровление детей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</si>
  <si>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</si>
  <si>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</si>
  <si>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в области гражданской промышленности</t>
  </si>
  <si>
    <t>3400400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</si>
  <si>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</si>
  <si>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</si>
  <si>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</si>
  <si>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121</t>
  </si>
  <si>
    <t>521</t>
  </si>
  <si>
    <t>Субсидии, за исключением субсидий
на софинансирование объектов капитального строительства
государственной собственности и муниципальной собственности</t>
  </si>
  <si>
    <t>540</t>
  </si>
  <si>
    <t>Резервные средства</t>
  </si>
  <si>
    <t xml:space="preserve"> Уплата прочих налогов, сборов и иных платежей</t>
  </si>
  <si>
    <t>242</t>
  </si>
  <si>
    <t>244</t>
  </si>
  <si>
    <t>314</t>
  </si>
  <si>
    <t>Меры социальной поддержки населения по публичным
нормативным обязательствам</t>
  </si>
  <si>
    <t xml:space="preserve">Ведомственная структура расходв бюджета Трубникоборского сельского поселения  </t>
  </si>
  <si>
    <t>Тосненского района Ленинградской области на 2013 год</t>
  </si>
  <si>
    <t>Наименование</t>
  </si>
  <si>
    <t>Г                          код главного распорядителя</t>
  </si>
  <si>
    <t>ПР подраздел</t>
  </si>
  <si>
    <t>ВР             вид расхода</t>
  </si>
  <si>
    <t>Доп.ФК</t>
  </si>
  <si>
    <t>Доп.КР</t>
  </si>
  <si>
    <t>Итого</t>
  </si>
  <si>
    <t>Администрация Трубникоборского сельского поселения Тосненского района Ленинградской области</t>
  </si>
  <si>
    <t>011</t>
  </si>
  <si>
    <t>7950002</t>
  </si>
  <si>
    <t>7950003</t>
  </si>
  <si>
    <t>Молодежная поилитика и оздоровление детей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</si>
  <si>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</si>
  <si>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</si>
  <si>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</si>
  <si>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5201503</t>
  </si>
  <si>
    <t>7950005</t>
  </si>
  <si>
    <t>5224011</t>
  </si>
  <si>
    <t>5224013</t>
  </si>
  <si>
    <t xml:space="preserve">Мероприятия  по  капитальному  ремонту   и ремонту дворовых территорий многоквартирных домов, проездов к дворовым территориям многоквартирных домов населенных пунктов Ленинградской области </t>
  </si>
  <si>
    <t xml:space="preserve">Мероприятия  по  капитальному  ремонту   и ремонту   автомобильных    дорог    общего пользования местного значения, в том числе в населенных пунктах Ленинградской области </t>
  </si>
  <si>
    <t>Приложение № 3</t>
  </si>
  <si>
    <t>от _____________ № ____</t>
  </si>
  <si>
    <t>5210223</t>
  </si>
  <si>
    <t>5210140</t>
  </si>
  <si>
    <t>от _____________ № ___</t>
  </si>
  <si>
    <t>Приложение № 2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</si>
  <si>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</si>
  <si>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5210200</t>
  </si>
  <si>
    <t>Субвенции бюджетам МО для финансового обеспечения расходных обязательств МО, возникающих при выполнении  государственных полномочий РФ, субъектов РФ, переаднных для осуществления ОМСУ  в установленном порядке</t>
  </si>
  <si>
    <t>Субсидии бюджетам поселений на осуществление ОГП в сфере административных правоотношений</t>
  </si>
  <si>
    <t>Субсидии бюджетам поселений на реализацию областного закона от 14.12.2012 № 95-оз "О содействии развитию на части территорий МО ЛО иных форм местного самоуправления"</t>
  </si>
  <si>
    <t>5210100</t>
  </si>
  <si>
    <t>Межбюджетные трансферты бюджетам муниципальных районов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</si>
  <si>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Прочая закупка товаров, работ и услуг
для государственных (муниципальных) нужд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</si>
  <si>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</si>
  <si>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5201500</t>
  </si>
  <si>
    <t>7950000</t>
  </si>
  <si>
    <t>Муниципальная целевая программа "Пожарная безопасность на территории Трубникоборского с/п на 2011-2013гг"</t>
  </si>
  <si>
    <t>Долгосрочная муниципальная целевая  программа "Развитие части территории Трубникоборского сельского поселения Тосненского района Ленинградской области на 2013 -2014 годы"</t>
  </si>
  <si>
    <t>МЦП "Повышение безопасности дорожного движения на территории Трубникоборского сельского поселения ТР ЛО на 2013-2015 годы"</t>
  </si>
  <si>
    <t>МЦП "Газификация домов по улице Железнодорожная дом 1 и дом 2 в дер. Трубников бор в 2013 году"</t>
  </si>
  <si>
    <t>МЦП"Энергосбережение и повышение энергетической эффективности МО Трубникоборское с/п ТР ЛО на 2010-2015 годы"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</si>
</sst>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0.00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6">
    <font>
      <sz val="10"/>
      <name val="Arial Cyr"/>
      <family val="0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color indexed="8"/>
      <name val="Arial"/>
      <family val="2"/>
    </font>
    <font>
      <b/>
      <i/>
      <sz val="12"/>
      <name val="Arial Cyr"/>
      <family val="0"/>
    </font>
    <font>
      <i/>
      <sz val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color indexed="8"/>
      <name val="Arial"/>
      <family val="2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62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49" fontId="0" fillId="0" borderId="0" xfId="0" applyNumberFormat="1" applyAlignment="1">
      <alignment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13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49" fontId="0" fillId="0" borderId="14" xfId="0" applyNumberFormat="1" applyBorder="1" applyAlignment="1">
      <alignment wrapText="1"/>
    </xf>
    <xf numFmtId="0" fontId="2" fillId="32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3" fillId="0" borderId="13" xfId="0" applyFont="1" applyBorder="1" applyAlignment="1">
      <alignment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wrapText="1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49" fontId="6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/>
    </xf>
    <xf numFmtId="0" fontId="13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2" fillId="0" borderId="20" xfId="0" applyFont="1" applyBorder="1" applyAlignment="1">
      <alignment/>
    </xf>
    <xf numFmtId="0" fontId="2" fillId="0" borderId="23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14" fillId="0" borderId="25" xfId="0" applyNumberFormat="1" applyFont="1" applyFill="1" applyBorder="1" applyAlignment="1">
      <alignment horizontal="center" wrapText="1"/>
    </xf>
    <xf numFmtId="49" fontId="14" fillId="0" borderId="21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9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6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2" fontId="1" fillId="32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23" xfId="0" applyFont="1" applyFill="1" applyBorder="1" applyAlignment="1">
      <alignment wrapText="1"/>
    </xf>
    <xf numFmtId="49" fontId="1" fillId="0" borderId="23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/>
    </xf>
    <xf numFmtId="0" fontId="3" fillId="0" borderId="0" xfId="0" applyFont="1" applyFill="1" applyBorder="1" applyAlignment="1">
      <alignment wrapText="1"/>
    </xf>
    <xf numFmtId="49" fontId="3" fillId="0" borderId="17" xfId="0" applyNumberFormat="1" applyFont="1" applyFill="1" applyBorder="1" applyAlignment="1">
      <alignment horizontal="center" wrapText="1"/>
    </xf>
    <xf numFmtId="49" fontId="14" fillId="0" borderId="22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5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49" fontId="16" fillId="0" borderId="21" xfId="0" applyNumberFormat="1" applyFont="1" applyFill="1" applyBorder="1" applyAlignment="1">
      <alignment horizontal="center" wrapText="1"/>
    </xf>
    <xf numFmtId="49" fontId="16" fillId="0" borderId="2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4" fillId="0" borderId="17" xfId="0" applyFont="1" applyFill="1" applyBorder="1" applyAlignment="1">
      <alignment horizontal="center" wrapText="1"/>
    </xf>
    <xf numFmtId="165" fontId="1" fillId="0" borderId="18" xfId="0" applyNumberFormat="1" applyFont="1" applyFill="1" applyBorder="1" applyAlignment="1">
      <alignment horizontal="center" wrapText="1"/>
    </xf>
    <xf numFmtId="165" fontId="1" fillId="0" borderId="25" xfId="0" applyNumberFormat="1" applyFont="1" applyFill="1" applyBorder="1" applyAlignment="1">
      <alignment horizontal="center" wrapText="1"/>
    </xf>
    <xf numFmtId="165" fontId="11" fillId="0" borderId="14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22" xfId="0" applyBorder="1" applyAlignment="1">
      <alignment/>
    </xf>
    <xf numFmtId="0" fontId="16" fillId="0" borderId="23" xfId="0" applyFont="1" applyFill="1" applyBorder="1" applyAlignment="1">
      <alignment wrapText="1"/>
    </xf>
    <xf numFmtId="49" fontId="16" fillId="0" borderId="23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49" fontId="16" fillId="0" borderId="14" xfId="0" applyNumberFormat="1" applyFont="1" applyFill="1" applyBorder="1" applyAlignment="1">
      <alignment horizontal="center" wrapText="1"/>
    </xf>
    <xf numFmtId="49" fontId="16" fillId="0" borderId="15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/>
    </xf>
    <xf numFmtId="49" fontId="14" fillId="0" borderId="18" xfId="0" applyNumberFormat="1" applyFont="1" applyFill="1" applyBorder="1" applyAlignment="1">
      <alignment horizontal="center" wrapText="1"/>
    </xf>
    <xf numFmtId="0" fontId="1" fillId="0" borderId="28" xfId="0" applyFont="1" applyFill="1" applyBorder="1" applyAlignment="1">
      <alignment wrapText="1"/>
    </xf>
    <xf numFmtId="49" fontId="14" fillId="0" borderId="14" xfId="0" applyNumberFormat="1" applyFont="1" applyFill="1" applyBorder="1" applyAlignment="1">
      <alignment horizontal="center" wrapText="1"/>
    </xf>
    <xf numFmtId="49" fontId="14" fillId="0" borderId="15" xfId="0" applyNumberFormat="1" applyFont="1" applyFill="1" applyBorder="1" applyAlignment="1">
      <alignment horizontal="center" wrapText="1"/>
    </xf>
    <xf numFmtId="49" fontId="14" fillId="0" borderId="30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wrapText="1"/>
    </xf>
    <xf numFmtId="49" fontId="16" fillId="0" borderId="31" xfId="0" applyNumberFormat="1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0" fontId="2" fillId="0" borderId="28" xfId="0" applyFont="1" applyFill="1" applyBorder="1" applyAlignment="1">
      <alignment wrapText="1"/>
    </xf>
    <xf numFmtId="49" fontId="2" fillId="0" borderId="28" xfId="0" applyNumberFormat="1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wrapText="1"/>
    </xf>
    <xf numFmtId="0" fontId="3" fillId="0" borderId="28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3" fillId="0" borderId="16" xfId="0" applyFont="1" applyBorder="1" applyAlignment="1">
      <alignment/>
    </xf>
    <xf numFmtId="49" fontId="3" fillId="0" borderId="28" xfId="0" applyNumberFormat="1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23" fillId="0" borderId="11" xfId="0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49" fontId="22" fillId="0" borderId="18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22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49" fontId="21" fillId="0" borderId="28" xfId="0" applyNumberFormat="1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49" fontId="4" fillId="0" borderId="32" xfId="0" applyNumberFormat="1" applyFont="1" applyFill="1" applyBorder="1" applyAlignment="1">
      <alignment horizontal="center" wrapText="1"/>
    </xf>
    <xf numFmtId="0" fontId="20" fillId="0" borderId="15" xfId="0" applyFont="1" applyFill="1" applyBorder="1" applyAlignment="1">
      <alignment wrapText="1"/>
    </xf>
    <xf numFmtId="49" fontId="20" fillId="0" borderId="14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49" fontId="20" fillId="0" borderId="15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165" fontId="1" fillId="0" borderId="11" xfId="0" applyNumberFormat="1" applyFont="1" applyFill="1" applyBorder="1" applyAlignment="1">
      <alignment horizontal="center" wrapText="1"/>
    </xf>
    <xf numFmtId="165" fontId="12" fillId="0" borderId="14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wrapText="1"/>
    </xf>
    <xf numFmtId="165" fontId="1" fillId="0" borderId="13" xfId="0" applyNumberFormat="1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center" wrapText="1"/>
    </xf>
    <xf numFmtId="165" fontId="1" fillId="0" borderId="13" xfId="0" applyNumberFormat="1" applyFont="1" applyFill="1" applyBorder="1" applyAlignment="1">
      <alignment horizontal="center" wrapText="1"/>
    </xf>
    <xf numFmtId="165" fontId="11" fillId="0" borderId="21" xfId="0" applyNumberFormat="1" applyFont="1" applyFill="1" applyBorder="1" applyAlignment="1">
      <alignment horizontal="center" wrapText="1"/>
    </xf>
    <xf numFmtId="165" fontId="3" fillId="0" borderId="21" xfId="0" applyNumberFormat="1" applyFont="1" applyFill="1" applyBorder="1" applyAlignment="1">
      <alignment horizontal="center" wrapText="1"/>
    </xf>
    <xf numFmtId="165" fontId="1" fillId="0" borderId="21" xfId="0" applyNumberFormat="1" applyFont="1" applyFill="1" applyBorder="1" applyAlignment="1">
      <alignment horizontal="center" wrapText="1"/>
    </xf>
    <xf numFmtId="165" fontId="19" fillId="0" borderId="14" xfId="0" applyNumberFormat="1" applyFont="1" applyFill="1" applyBorder="1" applyAlignment="1">
      <alignment horizontal="center" wrapText="1"/>
    </xf>
    <xf numFmtId="165" fontId="1" fillId="0" borderId="14" xfId="0" applyNumberFormat="1" applyFont="1" applyFill="1" applyBorder="1" applyAlignment="1">
      <alignment horizontal="center" wrapText="1"/>
    </xf>
    <xf numFmtId="165" fontId="3" fillId="0" borderId="25" xfId="0" applyNumberFormat="1" applyFont="1" applyFill="1" applyBorder="1" applyAlignment="1">
      <alignment horizontal="center" wrapText="1"/>
    </xf>
    <xf numFmtId="165" fontId="3" fillId="0" borderId="11" xfId="0" applyNumberFormat="1" applyFont="1" applyFill="1" applyBorder="1" applyAlignment="1">
      <alignment horizontal="center" wrapText="1"/>
    </xf>
    <xf numFmtId="165" fontId="14" fillId="0" borderId="13" xfId="0" applyNumberFormat="1" applyFont="1" applyFill="1" applyBorder="1" applyAlignment="1">
      <alignment horizontal="center" wrapText="1"/>
    </xf>
    <xf numFmtId="165" fontId="3" fillId="0" borderId="11" xfId="0" applyNumberFormat="1" applyFont="1" applyFill="1" applyBorder="1" applyAlignment="1">
      <alignment horizontal="center" wrapText="1"/>
    </xf>
    <xf numFmtId="165" fontId="1" fillId="0" borderId="24" xfId="0" applyNumberFormat="1" applyFont="1" applyFill="1" applyBorder="1" applyAlignment="1">
      <alignment horizontal="center" wrapText="1"/>
    </xf>
    <xf numFmtId="165" fontId="2" fillId="0" borderId="14" xfId="0" applyNumberFormat="1" applyFont="1" applyFill="1" applyBorder="1" applyAlignment="1">
      <alignment horizontal="center" wrapText="1"/>
    </xf>
    <xf numFmtId="165" fontId="4" fillId="0" borderId="28" xfId="0" applyNumberFormat="1" applyFont="1" applyFill="1" applyBorder="1" applyAlignment="1">
      <alignment horizontal="center" wrapText="1"/>
    </xf>
    <xf numFmtId="165" fontId="4" fillId="0" borderId="21" xfId="0" applyNumberFormat="1" applyFont="1" applyFill="1" applyBorder="1" applyAlignment="1">
      <alignment horizontal="center" wrapText="1"/>
    </xf>
    <xf numFmtId="165" fontId="4" fillId="0" borderId="13" xfId="0" applyNumberFormat="1" applyFont="1" applyFill="1" applyBorder="1" applyAlignment="1">
      <alignment horizontal="center" wrapText="1"/>
    </xf>
    <xf numFmtId="165" fontId="2" fillId="0" borderId="14" xfId="0" applyNumberFormat="1" applyFont="1" applyFill="1" applyBorder="1" applyAlignment="1">
      <alignment horizontal="center" wrapText="1"/>
    </xf>
    <xf numFmtId="165" fontId="2" fillId="0" borderId="28" xfId="0" applyNumberFormat="1" applyFont="1" applyFill="1" applyBorder="1" applyAlignment="1">
      <alignment horizontal="center" wrapText="1"/>
    </xf>
    <xf numFmtId="165" fontId="3" fillId="0" borderId="28" xfId="0" applyNumberFormat="1" applyFont="1" applyFill="1" applyBorder="1" applyAlignment="1">
      <alignment horizontal="center" wrapText="1"/>
    </xf>
    <xf numFmtId="165" fontId="1" fillId="0" borderId="28" xfId="0" applyNumberFormat="1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horizontal="center" wrapText="1"/>
    </xf>
    <xf numFmtId="165" fontId="1" fillId="0" borderId="18" xfId="0" applyNumberFormat="1" applyFont="1" applyFill="1" applyBorder="1" applyAlignment="1">
      <alignment horizontal="center" wrapText="1"/>
    </xf>
    <xf numFmtId="165" fontId="4" fillId="0" borderId="14" xfId="0" applyNumberFormat="1" applyFont="1" applyFill="1" applyBorder="1" applyAlignment="1">
      <alignment horizontal="center" wrapText="1"/>
    </xf>
    <xf numFmtId="165" fontId="4" fillId="0" borderId="20" xfId="0" applyNumberFormat="1" applyFont="1" applyFill="1" applyBorder="1" applyAlignment="1">
      <alignment horizontal="center" wrapText="1"/>
    </xf>
    <xf numFmtId="0" fontId="1" fillId="0" borderId="33" xfId="0" applyFont="1" applyFill="1" applyBorder="1" applyAlignment="1">
      <alignment wrapText="1"/>
    </xf>
    <xf numFmtId="0" fontId="1" fillId="0" borderId="32" xfId="0" applyFont="1" applyFill="1" applyBorder="1" applyAlignment="1">
      <alignment horizontal="center" wrapText="1"/>
    </xf>
    <xf numFmtId="165" fontId="1" fillId="0" borderId="28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3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49" fontId="14" fillId="0" borderId="11" xfId="0" applyNumberFormat="1" applyFont="1" applyFill="1" applyBorder="1" applyAlignment="1">
      <alignment horizontal="center" wrapText="1"/>
    </xf>
    <xf numFmtId="165" fontId="1" fillId="0" borderId="11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 wrapText="1"/>
    </xf>
    <xf numFmtId="165" fontId="19" fillId="0" borderId="21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165" fontId="14" fillId="0" borderId="11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4" fillId="0" borderId="3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6" fillId="0" borderId="33" xfId="0" applyFont="1" applyFill="1" applyBorder="1" applyAlignment="1">
      <alignment wrapText="1"/>
    </xf>
    <xf numFmtId="0" fontId="16" fillId="0" borderId="32" xfId="0" applyFont="1" applyFill="1" applyBorder="1" applyAlignment="1">
      <alignment horizontal="center" wrapText="1"/>
    </xf>
    <xf numFmtId="0" fontId="16" fillId="0" borderId="28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horizontal="center" wrapText="1"/>
    </xf>
    <xf numFmtId="49" fontId="3" fillId="0" borderId="35" xfId="0" applyNumberFormat="1" applyFont="1" applyFill="1" applyBorder="1" applyAlignment="1">
      <alignment horizontal="center" wrapText="1"/>
    </xf>
    <xf numFmtId="165" fontId="16" fillId="0" borderId="36" xfId="0" applyNumberFormat="1" applyFont="1" applyFill="1" applyBorder="1" applyAlignment="1">
      <alignment horizontal="center" wrapText="1"/>
    </xf>
    <xf numFmtId="0" fontId="4" fillId="0" borderId="37" xfId="0" applyFont="1" applyFill="1" applyBorder="1" applyAlignment="1">
      <alignment wrapText="1"/>
    </xf>
    <xf numFmtId="0" fontId="4" fillId="0" borderId="38" xfId="0" applyFont="1" applyFill="1" applyBorder="1" applyAlignment="1">
      <alignment horizontal="center" wrapText="1"/>
    </xf>
    <xf numFmtId="49" fontId="4" fillId="0" borderId="38" xfId="0" applyNumberFormat="1" applyFont="1" applyFill="1" applyBorder="1" applyAlignment="1">
      <alignment horizontal="center" wrapText="1"/>
    </xf>
    <xf numFmtId="165" fontId="2" fillId="0" borderId="39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0" fontId="3" fillId="0" borderId="28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165" fontId="3" fillId="0" borderId="28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21" xfId="0" applyFont="1" applyFill="1" applyBorder="1" applyAlignment="1">
      <alignment wrapText="1"/>
    </xf>
    <xf numFmtId="0" fontId="24" fillId="0" borderId="23" xfId="0" applyFont="1" applyFill="1" applyBorder="1" applyAlignment="1">
      <alignment wrapText="1"/>
    </xf>
    <xf numFmtId="0" fontId="24" fillId="0" borderId="14" xfId="0" applyFont="1" applyFill="1" applyBorder="1" applyAlignment="1">
      <alignment wrapText="1"/>
    </xf>
    <xf numFmtId="0" fontId="24" fillId="0" borderId="21" xfId="0" applyFont="1" applyFill="1" applyBorder="1" applyAlignment="1">
      <alignment horizontal="right" wrapText="1"/>
    </xf>
    <xf numFmtId="0" fontId="24" fillId="0" borderId="23" xfId="0" applyFont="1" applyFill="1" applyBorder="1" applyAlignment="1">
      <alignment horizontal="right" wrapText="1"/>
    </xf>
    <xf numFmtId="165" fontId="24" fillId="0" borderId="21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" fillId="0" borderId="27" xfId="0" applyFont="1" applyBorder="1" applyAlignment="1">
      <alignment/>
    </xf>
    <xf numFmtId="49" fontId="2" fillId="0" borderId="42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right" wrapText="1"/>
    </xf>
    <xf numFmtId="49" fontId="2" fillId="0" borderId="42" xfId="0" applyNumberFormat="1" applyFont="1" applyFill="1" applyBorder="1" applyAlignment="1">
      <alignment horizontal="right" wrapText="1"/>
    </xf>
    <xf numFmtId="49" fontId="2" fillId="0" borderId="43" xfId="0" applyNumberFormat="1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165" fontId="2" fillId="0" borderId="2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45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165" fontId="6" fillId="0" borderId="39" xfId="0" applyNumberFormat="1" applyFont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165" fontId="16" fillId="0" borderId="46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wrapText="1"/>
    </xf>
    <xf numFmtId="165" fontId="1" fillId="0" borderId="47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5" fontId="1" fillId="0" borderId="4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9" fontId="1" fillId="0" borderId="1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horizontal="left" vertical="top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165" fontId="1" fillId="0" borderId="49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21" xfId="0" applyFont="1" applyFill="1" applyBorder="1" applyAlignment="1">
      <alignment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165" fontId="1" fillId="0" borderId="5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165" fontId="2" fillId="0" borderId="4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32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165" fontId="3" fillId="0" borderId="47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165" fontId="1" fillId="0" borderId="5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 wrapText="1"/>
    </xf>
    <xf numFmtId="49" fontId="14" fillId="0" borderId="28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165" fontId="11" fillId="0" borderId="46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165" fontId="16" fillId="0" borderId="5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65" fontId="3" fillId="0" borderId="49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165" fontId="1" fillId="0" borderId="43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5" fontId="3" fillId="0" borderId="4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49" fontId="14" fillId="0" borderId="23" xfId="0" applyNumberFormat="1" applyFont="1" applyFill="1" applyBorder="1" applyAlignment="1">
      <alignment horizontal="center" vertical="center" wrapText="1"/>
    </xf>
    <xf numFmtId="165" fontId="1" fillId="0" borderId="5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25" fillId="0" borderId="16" xfId="0" applyFont="1" applyBorder="1" applyAlignment="1">
      <alignment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5" fontId="2" fillId="0" borderId="49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16" fillId="0" borderId="53" xfId="0" applyFont="1" applyFill="1" applyBorder="1" applyAlignment="1">
      <alignment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wrapText="1"/>
    </xf>
    <xf numFmtId="165" fontId="3" fillId="0" borderId="2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4" fillId="0" borderId="16" xfId="0" applyFont="1" applyBorder="1" applyAlignment="1">
      <alignment/>
    </xf>
    <xf numFmtId="0" fontId="14" fillId="0" borderId="12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165" fontId="14" fillId="0" borderId="4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wrapText="1"/>
    </xf>
    <xf numFmtId="165" fontId="2" fillId="0" borderId="5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27" xfId="0" applyFont="1" applyFill="1" applyBorder="1" applyAlignment="1">
      <alignment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165" fontId="3" fillId="0" borderId="43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165" fontId="4" fillId="0" borderId="2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wrapText="1"/>
    </xf>
    <xf numFmtId="165" fontId="4" fillId="0" borderId="48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wrapText="1"/>
    </xf>
    <xf numFmtId="49" fontId="2" fillId="0" borderId="38" xfId="0" applyNumberFormat="1" applyFont="1" applyFill="1" applyBorder="1" applyAlignment="1">
      <alignment horizontal="center" vertical="center" wrapText="1"/>
    </xf>
    <xf numFmtId="165" fontId="2" fillId="0" borderId="39" xfId="0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wrapText="1"/>
    </xf>
    <xf numFmtId="49" fontId="16" fillId="0" borderId="35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wrapText="1"/>
    </xf>
    <xf numFmtId="165" fontId="16" fillId="0" borderId="36" xfId="0" applyNumberFormat="1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wrapText="1"/>
    </xf>
    <xf numFmtId="49" fontId="14" fillId="0" borderId="55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wrapText="1"/>
    </xf>
    <xf numFmtId="165" fontId="14" fillId="0" borderId="5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5" fontId="1" fillId="0" borderId="28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4" fillId="0" borderId="4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49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2" fontId="15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49" fontId="15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3" fillId="0" borderId="0" xfId="0" applyFont="1" applyAlignment="1">
      <alignment horizontal="right"/>
    </xf>
    <xf numFmtId="0" fontId="1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9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 wrapText="1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1" fillId="0" borderId="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wrapText="1"/>
    </xf>
    <xf numFmtId="165" fontId="1" fillId="0" borderId="26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wrapText="1"/>
    </xf>
    <xf numFmtId="0" fontId="3" fillId="0" borderId="53" xfId="0" applyFont="1" applyFill="1" applyBorder="1" applyAlignment="1">
      <alignment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wrapText="1"/>
    </xf>
    <xf numFmtId="0" fontId="16" fillId="0" borderId="25" xfId="0" applyFont="1" applyFill="1" applyBorder="1" applyAlignment="1">
      <alignment wrapText="1"/>
    </xf>
    <xf numFmtId="165" fontId="16" fillId="0" borderId="26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49" fontId="16" fillId="0" borderId="3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wrapText="1"/>
    </xf>
    <xf numFmtId="165" fontId="28" fillId="0" borderId="21" xfId="0" applyNumberFormat="1" applyFont="1" applyFill="1" applyBorder="1" applyAlignment="1">
      <alignment horizontal="center" wrapText="1"/>
    </xf>
    <xf numFmtId="0" fontId="1" fillId="0" borderId="23" xfId="0" applyFont="1" applyFill="1" applyBorder="1" applyAlignment="1">
      <alignment wrapText="1"/>
    </xf>
    <xf numFmtId="49" fontId="1" fillId="0" borderId="21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165" fontId="16" fillId="0" borderId="25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165" fontId="14" fillId="0" borderId="28" xfId="0" applyNumberFormat="1" applyFont="1" applyFill="1" applyBorder="1" applyAlignment="1">
      <alignment horizontal="center" wrapText="1"/>
    </xf>
    <xf numFmtId="0" fontId="3" fillId="0" borderId="33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center" wrapText="1"/>
    </xf>
    <xf numFmtId="165" fontId="14" fillId="0" borderId="4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165" fontId="1" fillId="0" borderId="47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1" fillId="0" borderId="32" xfId="0" applyFont="1" applyFill="1" applyBorder="1" applyAlignment="1">
      <alignment horizontal="center" vertical="center" wrapText="1"/>
    </xf>
    <xf numFmtId="167" fontId="1" fillId="0" borderId="13" xfId="0" applyNumberFormat="1" applyFont="1" applyFill="1" applyBorder="1" applyAlignment="1">
      <alignment horizontal="center" wrapText="1"/>
    </xf>
    <xf numFmtId="167" fontId="1" fillId="0" borderId="11" xfId="0" applyNumberFormat="1" applyFont="1" applyFill="1" applyBorder="1" applyAlignment="1">
      <alignment horizontal="center" wrapText="1"/>
    </xf>
    <xf numFmtId="167" fontId="11" fillId="0" borderId="21" xfId="0" applyNumberFormat="1" applyFont="1" applyFill="1" applyBorder="1" applyAlignment="1">
      <alignment horizontal="center" wrapText="1"/>
    </xf>
    <xf numFmtId="167" fontId="2" fillId="0" borderId="14" xfId="0" applyNumberFormat="1" applyFont="1" applyFill="1" applyBorder="1" applyAlignment="1">
      <alignment horizontal="center" wrapText="1"/>
    </xf>
    <xf numFmtId="167" fontId="11" fillId="32" borderId="14" xfId="0" applyNumberFormat="1" applyFont="1" applyFill="1" applyBorder="1" applyAlignment="1">
      <alignment horizontal="center"/>
    </xf>
    <xf numFmtId="167" fontId="3" fillId="0" borderId="21" xfId="0" applyNumberFormat="1" applyFont="1" applyFill="1" applyBorder="1" applyAlignment="1">
      <alignment horizontal="center" wrapText="1"/>
    </xf>
    <xf numFmtId="167" fontId="1" fillId="0" borderId="21" xfId="0" applyNumberFormat="1" applyFont="1" applyFill="1" applyBorder="1" applyAlignment="1">
      <alignment horizontal="center" wrapText="1"/>
    </xf>
    <xf numFmtId="167" fontId="2" fillId="0" borderId="46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167" fontId="2" fillId="0" borderId="43" xfId="0" applyNumberFormat="1" applyFont="1" applyFill="1" applyBorder="1" applyAlignment="1">
      <alignment horizontal="center" vertical="center" wrapText="1"/>
    </xf>
    <xf numFmtId="49" fontId="16" fillId="0" borderId="42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165" fontId="4" fillId="0" borderId="43" xfId="0" applyNumberFormat="1" applyFont="1" applyFill="1" applyBorder="1" applyAlignment="1">
      <alignment horizontal="center" vertical="center" wrapText="1"/>
    </xf>
    <xf numFmtId="167" fontId="3" fillId="0" borderId="49" xfId="0" applyNumberFormat="1" applyFont="1" applyFill="1" applyBorder="1" applyAlignment="1">
      <alignment horizontal="center" vertical="center" wrapText="1"/>
    </xf>
    <xf numFmtId="167" fontId="1" fillId="0" borderId="4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67" fontId="1" fillId="0" borderId="5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wrapText="1"/>
    </xf>
    <xf numFmtId="49" fontId="29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28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165" fontId="16" fillId="0" borderId="28" xfId="0" applyNumberFormat="1" applyFont="1" applyFill="1" applyBorder="1" applyAlignment="1">
      <alignment horizont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wrapText="1"/>
    </xf>
    <xf numFmtId="167" fontId="3" fillId="0" borderId="11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65" fontId="16" fillId="0" borderId="47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132"/>
  <sheetViews>
    <sheetView tabSelected="1" view="pageBreakPreview" zoomScale="75" zoomScaleSheetLayoutView="75" zoomScalePageLayoutView="0" workbookViewId="0" topLeftCell="A70">
      <selection activeCell="B112" sqref="B112"/>
    </sheetView>
  </sheetViews>
  <sheetFormatPr defaultColWidth="9.00390625" defaultRowHeight="12.75"/>
  <cols>
    <col min="1" max="1" width="3.875" style="0" customWidth="1"/>
    <col min="2" max="2" width="53.625" style="0" customWidth="1"/>
    <col min="3" max="3" width="7.25390625" style="0" customWidth="1"/>
    <col min="4" max="4" width="12.00390625" style="0" customWidth="1"/>
    <col min="5" max="5" width="11.625" style="0" customWidth="1"/>
    <col min="6" max="6" width="18.25390625" style="0" customWidth="1"/>
    <col min="7" max="7" width="16.75390625" style="62" customWidth="1"/>
  </cols>
  <sheetData>
    <row r="1" spans="3:7" ht="12.75">
      <c r="C1" s="1"/>
      <c r="D1" s="1"/>
      <c r="E1" s="622" t="s">
        <v>157</v>
      </c>
      <c r="F1" s="622"/>
      <c r="G1" s="622"/>
    </row>
    <row r="2" spans="3:7" ht="12.75">
      <c r="C2" s="1"/>
      <c r="D2" s="1"/>
      <c r="E2" s="622" t="s">
        <v>30</v>
      </c>
      <c r="F2" s="622"/>
      <c r="G2" s="622"/>
    </row>
    <row r="3" spans="3:7" ht="12.75">
      <c r="C3" s="1"/>
      <c r="D3" s="1"/>
      <c r="E3" s="622" t="s">
        <v>43</v>
      </c>
      <c r="F3" s="622"/>
      <c r="G3" s="622"/>
    </row>
    <row r="4" spans="3:7" ht="12.75">
      <c r="C4" s="1"/>
      <c r="D4" s="1" t="s">
        <v>31</v>
      </c>
      <c r="E4" s="622" t="s">
        <v>44</v>
      </c>
      <c r="F4" s="622"/>
      <c r="G4" s="622"/>
    </row>
    <row r="5" spans="3:7" ht="12.75">
      <c r="C5" s="1"/>
      <c r="D5" s="1"/>
      <c r="E5" s="622" t="s">
        <v>32</v>
      </c>
      <c r="F5" s="622"/>
      <c r="G5" s="622"/>
    </row>
    <row r="6" spans="3:7" ht="12.75">
      <c r="C6" s="1"/>
      <c r="D6" s="1"/>
      <c r="E6" s="622" t="s">
        <v>153</v>
      </c>
      <c r="F6" s="622"/>
      <c r="G6" s="622"/>
    </row>
    <row r="7" spans="1:7" ht="15" customHeight="1">
      <c r="A7" s="621" t="s">
        <v>33</v>
      </c>
      <c r="B7" s="621"/>
      <c r="C7" s="621"/>
      <c r="D7" s="621"/>
      <c r="E7" s="621"/>
      <c r="F7" s="621"/>
      <c r="G7" s="621"/>
    </row>
    <row r="8" spans="1:7" ht="15">
      <c r="A8" s="620" t="s">
        <v>34</v>
      </c>
      <c r="B8" s="620"/>
      <c r="C8" s="620"/>
      <c r="D8" s="620"/>
      <c r="E8" s="620"/>
      <c r="F8" s="620"/>
      <c r="G8" s="620"/>
    </row>
    <row r="9" spans="1:7" ht="15">
      <c r="A9" s="620" t="s">
        <v>102</v>
      </c>
      <c r="B9" s="620"/>
      <c r="C9" s="620"/>
      <c r="D9" s="620"/>
      <c r="E9" s="620"/>
      <c r="F9" s="620"/>
      <c r="G9" s="620"/>
    </row>
    <row r="10" spans="3:7" ht="12.75">
      <c r="C10" s="1"/>
      <c r="D10" s="1"/>
      <c r="E10" s="1"/>
      <c r="F10" s="1"/>
      <c r="G10" s="2"/>
    </row>
    <row r="11" spans="3:7" ht="12.75">
      <c r="C11" s="1"/>
      <c r="D11" s="1"/>
      <c r="E11" s="1"/>
      <c r="F11" s="1"/>
      <c r="G11" s="2"/>
    </row>
    <row r="12" spans="3:8" ht="13.5" thickBot="1">
      <c r="C12" s="1"/>
      <c r="D12" s="1"/>
      <c r="E12" s="1"/>
      <c r="F12" s="1"/>
      <c r="G12" s="61" t="s">
        <v>0</v>
      </c>
      <c r="H12" s="1"/>
    </row>
    <row r="13" spans="1:7" ht="39" thickBot="1">
      <c r="A13" s="18" t="s">
        <v>36</v>
      </c>
      <c r="B13" s="17"/>
      <c r="C13" s="89" t="s">
        <v>1</v>
      </c>
      <c r="D13" s="90" t="s">
        <v>61</v>
      </c>
      <c r="E13" s="89" t="s">
        <v>2</v>
      </c>
      <c r="F13" s="91" t="s">
        <v>70</v>
      </c>
      <c r="G13" s="92" t="s">
        <v>3</v>
      </c>
    </row>
    <row r="14" spans="1:7" ht="15.75" thickBot="1">
      <c r="A14" s="18"/>
      <c r="B14" s="19" t="s">
        <v>42</v>
      </c>
      <c r="C14" s="22"/>
      <c r="D14" s="23"/>
      <c r="E14" s="22"/>
      <c r="F14" s="24"/>
      <c r="G14" s="577">
        <f>G15+G44+G80+G118+G122+G63+G49+G129+G114</f>
        <v>25399.724</v>
      </c>
    </row>
    <row r="15" spans="1:7" ht="15.75" thickBot="1">
      <c r="A15" s="82" t="s">
        <v>35</v>
      </c>
      <c r="B15" s="3" t="s">
        <v>5</v>
      </c>
      <c r="C15" s="63" t="s">
        <v>6</v>
      </c>
      <c r="D15" s="26"/>
      <c r="E15" s="25"/>
      <c r="F15" s="27"/>
      <c r="G15" s="187">
        <f>G16+G35+G39+G32</f>
        <v>7635.204</v>
      </c>
    </row>
    <row r="16" spans="1:7" ht="51">
      <c r="A16" s="81"/>
      <c r="B16" s="8" t="s">
        <v>7</v>
      </c>
      <c r="C16" s="119" t="s">
        <v>6</v>
      </c>
      <c r="D16" s="121" t="s">
        <v>8</v>
      </c>
      <c r="E16" s="119" t="s">
        <v>4</v>
      </c>
      <c r="F16" s="115" t="s">
        <v>4</v>
      </c>
      <c r="G16" s="188">
        <f>G17+G28+G30+G25</f>
        <v>7185.32</v>
      </c>
    </row>
    <row r="17" spans="1:7" ht="52.5" customHeight="1">
      <c r="A17" s="13"/>
      <c r="B17" s="6" t="s">
        <v>9</v>
      </c>
      <c r="C17" s="38" t="s">
        <v>6</v>
      </c>
      <c r="D17" s="39" t="s">
        <v>8</v>
      </c>
      <c r="E17" s="38" t="s">
        <v>10</v>
      </c>
      <c r="F17" s="40" t="s">
        <v>4</v>
      </c>
      <c r="G17" s="186">
        <f>G18+G23</f>
        <v>6830.92</v>
      </c>
    </row>
    <row r="18" spans="1:7" ht="12.75">
      <c r="A18" s="13"/>
      <c r="B18" s="7" t="s">
        <v>11</v>
      </c>
      <c r="C18" s="41" t="s">
        <v>6</v>
      </c>
      <c r="D18" s="42" t="s">
        <v>8</v>
      </c>
      <c r="E18" s="41" t="s">
        <v>12</v>
      </c>
      <c r="F18" s="43" t="s">
        <v>4</v>
      </c>
      <c r="G18" s="189">
        <f>G19+G20+G21+G22</f>
        <v>5980.92</v>
      </c>
    </row>
    <row r="19" spans="1:7" ht="12.75">
      <c r="A19" s="13"/>
      <c r="B19" s="6" t="s">
        <v>116</v>
      </c>
      <c r="C19" s="38" t="s">
        <v>6</v>
      </c>
      <c r="D19" s="39" t="s">
        <v>8</v>
      </c>
      <c r="E19" s="38" t="s">
        <v>12</v>
      </c>
      <c r="F19" s="40">
        <v>121</v>
      </c>
      <c r="G19" s="186">
        <f>2795+845</f>
        <v>3640</v>
      </c>
    </row>
    <row r="20" spans="1:7" ht="25.5">
      <c r="A20" s="13"/>
      <c r="B20" s="217" t="s">
        <v>117</v>
      </c>
      <c r="C20" s="38" t="s">
        <v>6</v>
      </c>
      <c r="D20" s="39" t="s">
        <v>8</v>
      </c>
      <c r="E20" s="38" t="s">
        <v>12</v>
      </c>
      <c r="F20" s="40">
        <v>122</v>
      </c>
      <c r="G20" s="186">
        <v>0.6</v>
      </c>
    </row>
    <row r="21" spans="1:7" ht="25.5">
      <c r="A21" s="13"/>
      <c r="B21" s="217" t="s">
        <v>118</v>
      </c>
      <c r="C21" s="38" t="s">
        <v>6</v>
      </c>
      <c r="D21" s="39" t="s">
        <v>8</v>
      </c>
      <c r="E21" s="38" t="s">
        <v>12</v>
      </c>
      <c r="F21" s="40">
        <v>242</v>
      </c>
      <c r="G21" s="186">
        <f>88.12+30+30+260+30+10</f>
        <v>448.12</v>
      </c>
    </row>
    <row r="22" spans="1:7" ht="25.5">
      <c r="A22" s="13"/>
      <c r="B22" s="214" t="s">
        <v>165</v>
      </c>
      <c r="C22" s="38" t="s">
        <v>6</v>
      </c>
      <c r="D22" s="39" t="s">
        <v>8</v>
      </c>
      <c r="E22" s="38" t="s">
        <v>12</v>
      </c>
      <c r="F22" s="215">
        <v>244</v>
      </c>
      <c r="G22" s="216">
        <f>6+600+2.6+66+17.7+540.5+369.4+100+80+90+240-220</f>
        <v>1892.2000000000003</v>
      </c>
    </row>
    <row r="23" spans="1:7" ht="12.75">
      <c r="A23" s="13"/>
      <c r="B23" s="7" t="s">
        <v>13</v>
      </c>
      <c r="C23" s="41" t="s">
        <v>6</v>
      </c>
      <c r="D23" s="42" t="s">
        <v>8</v>
      </c>
      <c r="E23" s="33" t="s">
        <v>14</v>
      </c>
      <c r="F23" s="44"/>
      <c r="G23" s="189">
        <f>G24</f>
        <v>850</v>
      </c>
    </row>
    <row r="24" spans="1:7" ht="12.75">
      <c r="A24" s="13"/>
      <c r="B24" s="6" t="s">
        <v>116</v>
      </c>
      <c r="C24" s="38" t="s">
        <v>6</v>
      </c>
      <c r="D24" s="39" t="s">
        <v>8</v>
      </c>
      <c r="E24" s="34" t="s">
        <v>14</v>
      </c>
      <c r="F24" s="35" t="s">
        <v>119</v>
      </c>
      <c r="G24" s="186">
        <v>850</v>
      </c>
    </row>
    <row r="25" spans="1:7" ht="63.75">
      <c r="A25" s="13"/>
      <c r="B25" s="602" t="s">
        <v>160</v>
      </c>
      <c r="C25" s="38" t="s">
        <v>6</v>
      </c>
      <c r="D25" s="39" t="s">
        <v>8</v>
      </c>
      <c r="E25" s="34" t="s">
        <v>159</v>
      </c>
      <c r="F25" s="35"/>
      <c r="G25" s="186">
        <f>G26</f>
        <v>1</v>
      </c>
    </row>
    <row r="26" spans="1:7" ht="25.5">
      <c r="A26" s="13"/>
      <c r="B26" s="214" t="s">
        <v>161</v>
      </c>
      <c r="C26" s="38" t="s">
        <v>6</v>
      </c>
      <c r="D26" s="39" t="s">
        <v>8</v>
      </c>
      <c r="E26" s="34" t="s">
        <v>154</v>
      </c>
      <c r="F26" s="35"/>
      <c r="G26" s="186">
        <f>G27</f>
        <v>1</v>
      </c>
    </row>
    <row r="27" spans="1:7" ht="25.5">
      <c r="A27" s="13"/>
      <c r="B27" s="214" t="s">
        <v>165</v>
      </c>
      <c r="C27" s="38" t="s">
        <v>6</v>
      </c>
      <c r="D27" s="39" t="s">
        <v>8</v>
      </c>
      <c r="E27" s="34" t="s">
        <v>154</v>
      </c>
      <c r="F27" s="35" t="s">
        <v>126</v>
      </c>
      <c r="G27" s="186">
        <v>1</v>
      </c>
    </row>
    <row r="28" spans="1:7" ht="38.25">
      <c r="A28" s="13"/>
      <c r="B28" s="136" t="s">
        <v>93</v>
      </c>
      <c r="C28" s="38" t="s">
        <v>6</v>
      </c>
      <c r="D28" s="132" t="s">
        <v>8</v>
      </c>
      <c r="E28" s="34" t="s">
        <v>94</v>
      </c>
      <c r="F28" s="35"/>
      <c r="G28" s="186">
        <f>G29</f>
        <v>19.9</v>
      </c>
    </row>
    <row r="29" spans="1:7" ht="63.75">
      <c r="A29" s="13"/>
      <c r="B29" s="531" t="s">
        <v>121</v>
      </c>
      <c r="C29" s="38" t="s">
        <v>6</v>
      </c>
      <c r="D29" s="132" t="s">
        <v>8</v>
      </c>
      <c r="E29" s="34" t="s">
        <v>94</v>
      </c>
      <c r="F29" s="35" t="s">
        <v>120</v>
      </c>
      <c r="G29" s="186">
        <v>19.9</v>
      </c>
    </row>
    <row r="30" spans="1:7" ht="76.5">
      <c r="A30" s="13"/>
      <c r="B30" s="136" t="s">
        <v>60</v>
      </c>
      <c r="C30" s="38" t="s">
        <v>6</v>
      </c>
      <c r="D30" s="132" t="s">
        <v>8</v>
      </c>
      <c r="E30" s="34" t="s">
        <v>95</v>
      </c>
      <c r="F30" s="35"/>
      <c r="G30" s="186">
        <f>G31</f>
        <v>333.5</v>
      </c>
    </row>
    <row r="31" spans="1:7" ht="12.75">
      <c r="A31" s="13"/>
      <c r="B31" s="136" t="s">
        <v>59</v>
      </c>
      <c r="C31" s="38" t="s">
        <v>6</v>
      </c>
      <c r="D31" s="132" t="s">
        <v>8</v>
      </c>
      <c r="E31" s="34" t="s">
        <v>95</v>
      </c>
      <c r="F31" s="35" t="s">
        <v>122</v>
      </c>
      <c r="G31" s="186">
        <v>333.5</v>
      </c>
    </row>
    <row r="32" spans="1:7" ht="41.25" customHeight="1">
      <c r="A32" s="13"/>
      <c r="B32" s="182" t="s">
        <v>113</v>
      </c>
      <c r="C32" s="32" t="s">
        <v>6</v>
      </c>
      <c r="D32" s="181" t="s">
        <v>112</v>
      </c>
      <c r="E32" s="32" t="s">
        <v>4</v>
      </c>
      <c r="F32" s="183"/>
      <c r="G32" s="185">
        <f>G33</f>
        <v>147.984</v>
      </c>
    </row>
    <row r="33" spans="1:7" ht="76.5">
      <c r="A33" s="13"/>
      <c r="B33" s="136" t="s">
        <v>60</v>
      </c>
      <c r="C33" s="34" t="s">
        <v>6</v>
      </c>
      <c r="D33" s="184" t="s">
        <v>112</v>
      </c>
      <c r="E33" s="34" t="s">
        <v>95</v>
      </c>
      <c r="F33" s="35"/>
      <c r="G33" s="186">
        <f>G34</f>
        <v>147.984</v>
      </c>
    </row>
    <row r="34" spans="1:7" ht="12.75">
      <c r="A34" s="13"/>
      <c r="B34" s="136" t="s">
        <v>59</v>
      </c>
      <c r="C34" s="33" t="s">
        <v>6</v>
      </c>
      <c r="D34" s="184" t="s">
        <v>112</v>
      </c>
      <c r="E34" s="34" t="s">
        <v>95</v>
      </c>
      <c r="F34" s="35" t="s">
        <v>122</v>
      </c>
      <c r="G34" s="186">
        <v>147.984</v>
      </c>
    </row>
    <row r="35" spans="1:8" s="15" customFormat="1" ht="14.25">
      <c r="A35" s="83"/>
      <c r="B35" s="20" t="s">
        <v>26</v>
      </c>
      <c r="C35" s="45" t="s">
        <v>6</v>
      </c>
      <c r="D35" s="130" t="s">
        <v>91</v>
      </c>
      <c r="E35" s="45" t="s">
        <v>4</v>
      </c>
      <c r="F35" s="46" t="s">
        <v>4</v>
      </c>
      <c r="G35" s="190">
        <f>G36</f>
        <v>200</v>
      </c>
      <c r="H35" s="14"/>
    </row>
    <row r="36" spans="1:8" ht="12.75">
      <c r="A36" s="13"/>
      <c r="B36" s="7" t="s">
        <v>26</v>
      </c>
      <c r="C36" s="41" t="s">
        <v>6</v>
      </c>
      <c r="D36" s="131" t="s">
        <v>91</v>
      </c>
      <c r="E36" s="41" t="s">
        <v>27</v>
      </c>
      <c r="F36" s="43" t="s">
        <v>4</v>
      </c>
      <c r="G36" s="189">
        <f>G37</f>
        <v>200</v>
      </c>
      <c r="H36" s="9"/>
    </row>
    <row r="37" spans="1:8" ht="38.25">
      <c r="A37" s="13"/>
      <c r="B37" s="6" t="s">
        <v>28</v>
      </c>
      <c r="C37" s="38" t="s">
        <v>6</v>
      </c>
      <c r="D37" s="132" t="s">
        <v>91</v>
      </c>
      <c r="E37" s="34" t="s">
        <v>77</v>
      </c>
      <c r="F37" s="40" t="s">
        <v>4</v>
      </c>
      <c r="G37" s="186">
        <f>G38</f>
        <v>200</v>
      </c>
      <c r="H37" s="9"/>
    </row>
    <row r="38" spans="1:8" ht="12.75">
      <c r="A38" s="13"/>
      <c r="B38" s="7" t="s">
        <v>123</v>
      </c>
      <c r="C38" s="41" t="s">
        <v>6</v>
      </c>
      <c r="D38" s="131" t="s">
        <v>91</v>
      </c>
      <c r="E38" s="33" t="s">
        <v>77</v>
      </c>
      <c r="F38" s="43">
        <v>870</v>
      </c>
      <c r="G38" s="189">
        <v>200</v>
      </c>
      <c r="H38" s="9"/>
    </row>
    <row r="39" spans="1:7" ht="14.25">
      <c r="A39" s="21"/>
      <c r="B39" s="8" t="s">
        <v>15</v>
      </c>
      <c r="C39" s="36" t="s">
        <v>6</v>
      </c>
      <c r="D39" s="47" t="s">
        <v>92</v>
      </c>
      <c r="E39" s="48"/>
      <c r="F39" s="37"/>
      <c r="G39" s="188">
        <f>G40</f>
        <v>101.9</v>
      </c>
    </row>
    <row r="40" spans="1:7" ht="12.75">
      <c r="A40" s="21"/>
      <c r="B40" s="220" t="s">
        <v>45</v>
      </c>
      <c r="C40" s="57" t="s">
        <v>6</v>
      </c>
      <c r="D40" s="105" t="s">
        <v>92</v>
      </c>
      <c r="E40" s="49" t="s">
        <v>16</v>
      </c>
      <c r="F40" s="118"/>
      <c r="G40" s="198">
        <f>G41+G42+G43</f>
        <v>101.9</v>
      </c>
    </row>
    <row r="41" spans="1:7" s="64" customFormat="1" ht="25.5">
      <c r="A41" s="103"/>
      <c r="B41" s="218" t="s">
        <v>118</v>
      </c>
      <c r="C41" s="118" t="s">
        <v>6</v>
      </c>
      <c r="D41" s="184" t="s">
        <v>92</v>
      </c>
      <c r="E41" s="127" t="s">
        <v>16</v>
      </c>
      <c r="F41" s="219">
        <v>242</v>
      </c>
      <c r="G41" s="209">
        <v>25</v>
      </c>
    </row>
    <row r="42" spans="1:7" s="64" customFormat="1" ht="25.5">
      <c r="A42" s="103"/>
      <c r="B42" s="214" t="s">
        <v>165</v>
      </c>
      <c r="C42" s="118" t="s">
        <v>6</v>
      </c>
      <c r="D42" s="184" t="s">
        <v>92</v>
      </c>
      <c r="E42" s="127" t="s">
        <v>16</v>
      </c>
      <c r="F42" s="219">
        <v>244</v>
      </c>
      <c r="G42" s="209">
        <f>33.4+60-20</f>
        <v>73.4</v>
      </c>
    </row>
    <row r="43" spans="1:7" s="64" customFormat="1" ht="13.5" thickBot="1">
      <c r="A43" s="103"/>
      <c r="B43" s="11" t="s">
        <v>124</v>
      </c>
      <c r="C43" s="118" t="s">
        <v>6</v>
      </c>
      <c r="D43" s="184" t="s">
        <v>92</v>
      </c>
      <c r="E43" s="127" t="s">
        <v>16</v>
      </c>
      <c r="F43" s="30">
        <v>852</v>
      </c>
      <c r="G43" s="191">
        <v>3.5</v>
      </c>
    </row>
    <row r="44" spans="1:7" s="64" customFormat="1" ht="30.75" customHeight="1" thickBot="1">
      <c r="A44" s="120" t="s">
        <v>37</v>
      </c>
      <c r="B44" s="3" t="s">
        <v>54</v>
      </c>
      <c r="C44" s="50" t="s">
        <v>55</v>
      </c>
      <c r="D44" s="51" t="s">
        <v>56</v>
      </c>
      <c r="E44" s="50"/>
      <c r="F44" s="52"/>
      <c r="G44" s="124">
        <f>G45</f>
        <v>199.99400000000003</v>
      </c>
    </row>
    <row r="45" spans="1:7" s="64" customFormat="1" ht="25.5">
      <c r="A45" s="86"/>
      <c r="B45" s="85" t="s">
        <v>57</v>
      </c>
      <c r="C45" s="77" t="s">
        <v>55</v>
      </c>
      <c r="D45" s="77" t="s">
        <v>56</v>
      </c>
      <c r="E45" s="79" t="s">
        <v>58</v>
      </c>
      <c r="F45" s="79"/>
      <c r="G45" s="123">
        <f>G46+G47+G48</f>
        <v>199.99400000000003</v>
      </c>
    </row>
    <row r="46" spans="1:7" s="64" customFormat="1" ht="15" thickBot="1">
      <c r="A46" s="84"/>
      <c r="B46" s="5" t="s">
        <v>116</v>
      </c>
      <c r="C46" s="221" t="s">
        <v>55</v>
      </c>
      <c r="D46" s="221" t="s">
        <v>56</v>
      </c>
      <c r="E46" s="31" t="s">
        <v>58</v>
      </c>
      <c r="F46" s="31" t="s">
        <v>119</v>
      </c>
      <c r="G46" s="222">
        <f>144.71195+43.70301</f>
        <v>188.41496</v>
      </c>
    </row>
    <row r="47" spans="1:7" s="64" customFormat="1" ht="26.25" thickBot="1">
      <c r="A47" s="84"/>
      <c r="B47" s="223" t="s">
        <v>118</v>
      </c>
      <c r="C47" s="221" t="s">
        <v>55</v>
      </c>
      <c r="D47" s="221" t="s">
        <v>56</v>
      </c>
      <c r="E47" s="31" t="s">
        <v>58</v>
      </c>
      <c r="F47" s="224" t="s">
        <v>125</v>
      </c>
      <c r="G47" s="222">
        <f>1.25076</f>
        <v>1.25076</v>
      </c>
    </row>
    <row r="48" spans="1:7" s="64" customFormat="1" ht="26.25" thickBot="1">
      <c r="A48" s="84"/>
      <c r="B48" s="214" t="s">
        <v>165</v>
      </c>
      <c r="C48" s="221" t="s">
        <v>55</v>
      </c>
      <c r="D48" s="221" t="s">
        <v>56</v>
      </c>
      <c r="E48" s="31" t="s">
        <v>58</v>
      </c>
      <c r="F48" s="97" t="s">
        <v>126</v>
      </c>
      <c r="G48" s="194">
        <f>1.92828+5+1+2.4</f>
        <v>10.32828</v>
      </c>
    </row>
    <row r="49" spans="1:7" s="64" customFormat="1" ht="57.75" thickBot="1">
      <c r="A49" s="110" t="s">
        <v>38</v>
      </c>
      <c r="B49" s="75" t="s">
        <v>71</v>
      </c>
      <c r="C49" s="99" t="s">
        <v>72</v>
      </c>
      <c r="D49" s="98" t="s">
        <v>73</v>
      </c>
      <c r="E49" s="80"/>
      <c r="F49" s="97"/>
      <c r="G49" s="575">
        <f>G58+G50+G52+G55</f>
        <v>502.11161</v>
      </c>
    </row>
    <row r="50" spans="1:7" s="64" customFormat="1" ht="43.5" thickBot="1">
      <c r="A50" s="110"/>
      <c r="B50" s="138" t="s">
        <v>96</v>
      </c>
      <c r="C50" s="112" t="s">
        <v>72</v>
      </c>
      <c r="D50" s="113" t="s">
        <v>73</v>
      </c>
      <c r="E50" s="101" t="s">
        <v>97</v>
      </c>
      <c r="F50" s="97"/>
      <c r="G50" s="193">
        <f>G51</f>
        <v>30</v>
      </c>
    </row>
    <row r="51" spans="1:7" s="64" customFormat="1" ht="27.75" customHeight="1" thickBot="1">
      <c r="A51" s="110"/>
      <c r="B51" s="214" t="s">
        <v>165</v>
      </c>
      <c r="C51" s="78" t="s">
        <v>72</v>
      </c>
      <c r="D51" s="106" t="s">
        <v>73</v>
      </c>
      <c r="E51" s="80" t="s">
        <v>97</v>
      </c>
      <c r="F51" s="97" t="s">
        <v>126</v>
      </c>
      <c r="G51" s="194">
        <v>30</v>
      </c>
    </row>
    <row r="52" spans="1:7" s="64" customFormat="1" ht="42.75" customHeight="1" thickBot="1">
      <c r="A52" s="110"/>
      <c r="B52" s="100" t="s">
        <v>145</v>
      </c>
      <c r="C52" s="112" t="s">
        <v>72</v>
      </c>
      <c r="D52" s="113" t="s">
        <v>73</v>
      </c>
      <c r="E52" s="101" t="s">
        <v>167</v>
      </c>
      <c r="F52" s="226"/>
      <c r="G52" s="193">
        <f>G53</f>
        <v>50</v>
      </c>
    </row>
    <row r="53" spans="1:7" s="64" customFormat="1" ht="57.75" customHeight="1" thickBot="1">
      <c r="A53" s="110"/>
      <c r="B53" s="7" t="s">
        <v>166</v>
      </c>
      <c r="C53" s="78" t="s">
        <v>72</v>
      </c>
      <c r="D53" s="106" t="s">
        <v>73</v>
      </c>
      <c r="E53" s="555" t="s">
        <v>146</v>
      </c>
      <c r="F53" s="226"/>
      <c r="G53" s="193">
        <f>G54</f>
        <v>50</v>
      </c>
    </row>
    <row r="54" spans="1:7" s="64" customFormat="1" ht="27.75" customHeight="1" thickBot="1">
      <c r="A54" s="110"/>
      <c r="B54" s="214" t="s">
        <v>165</v>
      </c>
      <c r="C54" s="78" t="s">
        <v>72</v>
      </c>
      <c r="D54" s="106" t="s">
        <v>73</v>
      </c>
      <c r="E54" s="555" t="s">
        <v>146</v>
      </c>
      <c r="F54" s="556" t="s">
        <v>126</v>
      </c>
      <c r="G54" s="194">
        <v>50</v>
      </c>
    </row>
    <row r="55" spans="1:7" s="64" customFormat="1" ht="72" customHeight="1" thickBot="1">
      <c r="A55" s="110"/>
      <c r="B55" s="217" t="s">
        <v>158</v>
      </c>
      <c r="C55" s="78" t="s">
        <v>72</v>
      </c>
      <c r="D55" s="106" t="s">
        <v>73</v>
      </c>
      <c r="E55" s="555" t="s">
        <v>163</v>
      </c>
      <c r="F55" s="556"/>
      <c r="G55" s="194">
        <f>G56</f>
        <v>150</v>
      </c>
    </row>
    <row r="56" spans="1:7" s="64" customFormat="1" ht="57" customHeight="1" thickBot="1">
      <c r="A56" s="110"/>
      <c r="B56" s="217" t="s">
        <v>162</v>
      </c>
      <c r="C56" s="78" t="s">
        <v>72</v>
      </c>
      <c r="D56" s="106" t="s">
        <v>73</v>
      </c>
      <c r="E56" s="555" t="s">
        <v>155</v>
      </c>
      <c r="F56" s="556"/>
      <c r="G56" s="194">
        <f>G57</f>
        <v>150</v>
      </c>
    </row>
    <row r="57" spans="1:7" s="64" customFormat="1" ht="27.75" customHeight="1" thickBot="1">
      <c r="A57" s="110"/>
      <c r="B57" s="214" t="s">
        <v>165</v>
      </c>
      <c r="C57" s="78" t="s">
        <v>72</v>
      </c>
      <c r="D57" s="106" t="s">
        <v>73</v>
      </c>
      <c r="E57" s="555" t="s">
        <v>155</v>
      </c>
      <c r="F57" s="556" t="s">
        <v>126</v>
      </c>
      <c r="G57" s="194">
        <v>150</v>
      </c>
    </row>
    <row r="58" spans="1:7" s="64" customFormat="1" ht="15" thickBot="1">
      <c r="A58" s="84"/>
      <c r="B58" s="100" t="s">
        <v>62</v>
      </c>
      <c r="C58" s="112" t="s">
        <v>72</v>
      </c>
      <c r="D58" s="113" t="s">
        <v>73</v>
      </c>
      <c r="E58" s="101" t="s">
        <v>168</v>
      </c>
      <c r="F58" s="97"/>
      <c r="G58" s="578">
        <f>G59+G61</f>
        <v>272.11161</v>
      </c>
    </row>
    <row r="59" spans="1:7" s="64" customFormat="1" ht="39" thickBot="1">
      <c r="A59" s="84"/>
      <c r="B59" s="150" t="s">
        <v>169</v>
      </c>
      <c r="C59" s="112" t="s">
        <v>72</v>
      </c>
      <c r="D59" s="113" t="s">
        <v>73</v>
      </c>
      <c r="E59" s="101" t="s">
        <v>80</v>
      </c>
      <c r="F59" s="97"/>
      <c r="G59" s="578">
        <f>G60</f>
        <v>222.11160999999998</v>
      </c>
    </row>
    <row r="60" spans="1:7" s="64" customFormat="1" ht="26.25" customHeight="1" thickBot="1">
      <c r="A60" s="84"/>
      <c r="B60" s="214" t="s">
        <v>165</v>
      </c>
      <c r="C60" s="78" t="s">
        <v>72</v>
      </c>
      <c r="D60" s="106" t="s">
        <v>73</v>
      </c>
      <c r="E60" s="80" t="s">
        <v>80</v>
      </c>
      <c r="F60" s="97" t="s">
        <v>126</v>
      </c>
      <c r="G60" s="579">
        <f>320-97.88839</f>
        <v>222.11160999999998</v>
      </c>
    </row>
    <row r="61" spans="1:7" s="64" customFormat="1" ht="60.75" customHeight="1" thickBot="1">
      <c r="A61" s="84"/>
      <c r="B61" s="100" t="s">
        <v>170</v>
      </c>
      <c r="C61" s="112" t="s">
        <v>72</v>
      </c>
      <c r="D61" s="113" t="s">
        <v>73</v>
      </c>
      <c r="E61" s="101" t="s">
        <v>147</v>
      </c>
      <c r="F61" s="97"/>
      <c r="G61" s="194">
        <f>G62</f>
        <v>50</v>
      </c>
    </row>
    <row r="62" spans="1:7" s="64" customFormat="1" ht="26.25" customHeight="1" thickBot="1">
      <c r="A62" s="84"/>
      <c r="B62" s="214" t="s">
        <v>165</v>
      </c>
      <c r="C62" s="78" t="s">
        <v>72</v>
      </c>
      <c r="D62" s="106" t="s">
        <v>73</v>
      </c>
      <c r="E62" s="555" t="s">
        <v>147</v>
      </c>
      <c r="F62" s="97" t="s">
        <v>126</v>
      </c>
      <c r="G62" s="194">
        <v>50</v>
      </c>
    </row>
    <row r="63" spans="1:7" s="64" customFormat="1" ht="26.25" customHeight="1" thickBot="1">
      <c r="A63" s="109" t="s">
        <v>39</v>
      </c>
      <c r="B63" s="75" t="s">
        <v>98</v>
      </c>
      <c r="C63" s="99" t="s">
        <v>66</v>
      </c>
      <c r="D63" s="98" t="s">
        <v>66</v>
      </c>
      <c r="E63" s="99"/>
      <c r="F63" s="125"/>
      <c r="G63" s="192">
        <f>G64+G75</f>
        <v>9817.25</v>
      </c>
    </row>
    <row r="64" spans="1:7" s="64" customFormat="1" ht="26.25" customHeight="1" thickBot="1">
      <c r="A64" s="84"/>
      <c r="B64" s="138" t="s">
        <v>99</v>
      </c>
      <c r="C64" s="112" t="s">
        <v>66</v>
      </c>
      <c r="D64" s="113" t="s">
        <v>100</v>
      </c>
      <c r="E64" s="112"/>
      <c r="F64" s="139"/>
      <c r="G64" s="225">
        <f>G72+G65+G68+G70</f>
        <v>5921.25</v>
      </c>
    </row>
    <row r="65" spans="1:7" s="64" customFormat="1" ht="42.75" customHeight="1" thickBot="1">
      <c r="A65" s="84"/>
      <c r="B65" s="100" t="s">
        <v>145</v>
      </c>
      <c r="C65" s="112" t="s">
        <v>66</v>
      </c>
      <c r="D65" s="113" t="s">
        <v>100</v>
      </c>
      <c r="E65" s="112" t="s">
        <v>167</v>
      </c>
      <c r="F65" s="139"/>
      <c r="G65" s="225">
        <f>G66</f>
        <v>700</v>
      </c>
    </row>
    <row r="66" spans="1:7" s="64" customFormat="1" ht="64.5" customHeight="1" thickBot="1">
      <c r="A66" s="84"/>
      <c r="B66" s="7" t="s">
        <v>166</v>
      </c>
      <c r="C66" s="112" t="s">
        <v>66</v>
      </c>
      <c r="D66" s="113" t="s">
        <v>100</v>
      </c>
      <c r="E66" s="112" t="s">
        <v>146</v>
      </c>
      <c r="F66" s="139"/>
      <c r="G66" s="225">
        <f>G67</f>
        <v>700</v>
      </c>
    </row>
    <row r="67" spans="1:7" s="64" customFormat="1" ht="26.25" customHeight="1" thickBot="1">
      <c r="A67" s="84"/>
      <c r="B67" s="214" t="s">
        <v>165</v>
      </c>
      <c r="C67" s="78" t="s">
        <v>66</v>
      </c>
      <c r="D67" s="106" t="s">
        <v>100</v>
      </c>
      <c r="E67" s="78" t="s">
        <v>146</v>
      </c>
      <c r="F67" s="552" t="s">
        <v>126</v>
      </c>
      <c r="G67" s="553">
        <v>700</v>
      </c>
    </row>
    <row r="68" spans="1:7" s="64" customFormat="1" ht="57.75" customHeight="1" thickBot="1">
      <c r="A68" s="84"/>
      <c r="B68" s="554" t="s">
        <v>150</v>
      </c>
      <c r="C68" s="112" t="s">
        <v>66</v>
      </c>
      <c r="D68" s="113" t="s">
        <v>100</v>
      </c>
      <c r="E68" s="112" t="s">
        <v>148</v>
      </c>
      <c r="F68" s="552"/>
      <c r="G68" s="225">
        <f>G69</f>
        <v>971.039</v>
      </c>
    </row>
    <row r="69" spans="1:7" s="64" customFormat="1" ht="26.25" customHeight="1" thickBot="1">
      <c r="A69" s="84"/>
      <c r="B69" s="214" t="s">
        <v>165</v>
      </c>
      <c r="C69" s="78" t="s">
        <v>66</v>
      </c>
      <c r="D69" s="106" t="s">
        <v>100</v>
      </c>
      <c r="E69" s="78" t="s">
        <v>148</v>
      </c>
      <c r="F69" s="552" t="s">
        <v>126</v>
      </c>
      <c r="G69" s="553">
        <v>971.039</v>
      </c>
    </row>
    <row r="70" spans="1:7" s="64" customFormat="1" ht="56.25" customHeight="1" thickBot="1">
      <c r="A70" s="84"/>
      <c r="B70" s="554" t="s">
        <v>151</v>
      </c>
      <c r="C70" s="112" t="s">
        <v>66</v>
      </c>
      <c r="D70" s="113" t="s">
        <v>100</v>
      </c>
      <c r="E70" s="112" t="s">
        <v>149</v>
      </c>
      <c r="F70" s="552"/>
      <c r="G70" s="225">
        <f>G71</f>
        <v>1650.211</v>
      </c>
    </row>
    <row r="71" spans="1:7" s="64" customFormat="1" ht="26.25" customHeight="1" thickBot="1">
      <c r="A71" s="84"/>
      <c r="B71" s="214" t="s">
        <v>165</v>
      </c>
      <c r="C71" s="78" t="s">
        <v>66</v>
      </c>
      <c r="D71" s="106" t="s">
        <v>100</v>
      </c>
      <c r="E71" s="78" t="s">
        <v>149</v>
      </c>
      <c r="F71" s="552" t="s">
        <v>126</v>
      </c>
      <c r="G71" s="553">
        <v>1650.211</v>
      </c>
    </row>
    <row r="72" spans="1:7" s="64" customFormat="1" ht="26.25" customHeight="1" thickBot="1">
      <c r="A72" s="84"/>
      <c r="B72" s="100" t="s">
        <v>62</v>
      </c>
      <c r="C72" s="112" t="s">
        <v>66</v>
      </c>
      <c r="D72" s="113" t="s">
        <v>100</v>
      </c>
      <c r="E72" s="101" t="s">
        <v>168</v>
      </c>
      <c r="F72" s="226"/>
      <c r="G72" s="193">
        <f>G73</f>
        <v>2600</v>
      </c>
    </row>
    <row r="73" spans="1:7" s="64" customFormat="1" ht="40.5" customHeight="1" thickBot="1">
      <c r="A73" s="84"/>
      <c r="B73" s="104" t="s">
        <v>171</v>
      </c>
      <c r="C73" s="112" t="s">
        <v>66</v>
      </c>
      <c r="D73" s="113" t="s">
        <v>100</v>
      </c>
      <c r="E73" s="101" t="s">
        <v>101</v>
      </c>
      <c r="F73" s="226"/>
      <c r="G73" s="193">
        <f>G74</f>
        <v>2600</v>
      </c>
    </row>
    <row r="74" spans="1:7" s="64" customFormat="1" ht="26.25" customHeight="1" thickBot="1">
      <c r="A74" s="84"/>
      <c r="B74" s="214" t="s">
        <v>165</v>
      </c>
      <c r="C74" s="78" t="s">
        <v>66</v>
      </c>
      <c r="D74" s="106" t="s">
        <v>100</v>
      </c>
      <c r="E74" s="80" t="s">
        <v>101</v>
      </c>
      <c r="F74" s="97" t="s">
        <v>126</v>
      </c>
      <c r="G74" s="194">
        <v>2600</v>
      </c>
    </row>
    <row r="75" spans="1:7" s="64" customFormat="1" ht="30" thickBot="1">
      <c r="A75" s="109"/>
      <c r="B75" s="140" t="s">
        <v>65</v>
      </c>
      <c r="C75" s="141" t="s">
        <v>66</v>
      </c>
      <c r="D75" s="142" t="s">
        <v>67</v>
      </c>
      <c r="E75" s="107"/>
      <c r="F75" s="108"/>
      <c r="G75" s="195">
        <f>G76+G78</f>
        <v>3896</v>
      </c>
    </row>
    <row r="76" spans="1:7" s="64" customFormat="1" ht="26.25" thickBot="1">
      <c r="A76" s="103"/>
      <c r="B76" s="100" t="s">
        <v>64</v>
      </c>
      <c r="C76" s="101" t="s">
        <v>66</v>
      </c>
      <c r="D76" s="102" t="s">
        <v>67</v>
      </c>
      <c r="E76" s="101" t="s">
        <v>68</v>
      </c>
      <c r="F76" s="97"/>
      <c r="G76" s="193">
        <f>G77</f>
        <v>3746</v>
      </c>
    </row>
    <row r="77" spans="1:7" s="64" customFormat="1" ht="27" customHeight="1" thickBot="1">
      <c r="A77" s="103"/>
      <c r="B77" s="214" t="s">
        <v>165</v>
      </c>
      <c r="C77" s="146" t="s">
        <v>66</v>
      </c>
      <c r="D77" s="147" t="s">
        <v>67</v>
      </c>
      <c r="E77" s="107" t="s">
        <v>68</v>
      </c>
      <c r="F77" s="108" t="s">
        <v>126</v>
      </c>
      <c r="G77" s="196">
        <f>3500+176+70</f>
        <v>3746</v>
      </c>
    </row>
    <row r="78" spans="1:7" s="64" customFormat="1" ht="27" customHeight="1">
      <c r="A78" s="143"/>
      <c r="B78" s="150" t="s">
        <v>114</v>
      </c>
      <c r="C78" s="151" t="s">
        <v>66</v>
      </c>
      <c r="D78" s="152" t="s">
        <v>67</v>
      </c>
      <c r="E78" s="153" t="s">
        <v>115</v>
      </c>
      <c r="F78" s="154"/>
      <c r="G78" s="197">
        <f>G79</f>
        <v>150</v>
      </c>
    </row>
    <row r="79" spans="1:7" s="64" customFormat="1" ht="27" customHeight="1" thickBot="1">
      <c r="A79" s="143"/>
      <c r="B79" s="214" t="s">
        <v>165</v>
      </c>
      <c r="C79" s="148" t="s">
        <v>66</v>
      </c>
      <c r="D79" s="144" t="s">
        <v>67</v>
      </c>
      <c r="E79" s="149" t="s">
        <v>115</v>
      </c>
      <c r="F79" s="69" t="s">
        <v>126</v>
      </c>
      <c r="G79" s="122">
        <v>150</v>
      </c>
    </row>
    <row r="80" spans="1:7" ht="15.75" thickBot="1">
      <c r="A80" s="74" t="s">
        <v>40</v>
      </c>
      <c r="B80" s="75" t="s">
        <v>17</v>
      </c>
      <c r="C80" s="71" t="s">
        <v>18</v>
      </c>
      <c r="D80" s="70" t="s">
        <v>18</v>
      </c>
      <c r="E80" s="72" t="s">
        <v>4</v>
      </c>
      <c r="F80" s="70" t="s">
        <v>4</v>
      </c>
      <c r="G80" s="575">
        <f>G84+G98+G81</f>
        <v>6864.16439</v>
      </c>
    </row>
    <row r="81" spans="1:7" ht="15" thickBot="1">
      <c r="A81" s="74"/>
      <c r="B81" s="237" t="s">
        <v>74</v>
      </c>
      <c r="C81" s="238" t="s">
        <v>18</v>
      </c>
      <c r="D81" s="238" t="s">
        <v>75</v>
      </c>
      <c r="E81" s="239"/>
      <c r="F81" s="180"/>
      <c r="G81" s="202">
        <f>G82</f>
        <v>10</v>
      </c>
    </row>
    <row r="82" spans="1:7" ht="42.75">
      <c r="A82" s="12"/>
      <c r="B82" s="234" t="s">
        <v>76</v>
      </c>
      <c r="C82" s="161" t="s">
        <v>18</v>
      </c>
      <c r="D82" s="161" t="s">
        <v>75</v>
      </c>
      <c r="E82" s="235">
        <v>3500200</v>
      </c>
      <c r="F82" s="236"/>
      <c r="G82" s="208">
        <f>G83</f>
        <v>10</v>
      </c>
    </row>
    <row r="83" spans="1:7" ht="26.25" customHeight="1" thickBot="1">
      <c r="A83" s="12"/>
      <c r="B83" s="214" t="s">
        <v>165</v>
      </c>
      <c r="C83" s="69" t="s">
        <v>18</v>
      </c>
      <c r="D83" s="69" t="s">
        <v>75</v>
      </c>
      <c r="E83" s="230">
        <v>3500200</v>
      </c>
      <c r="F83" s="69" t="s">
        <v>126</v>
      </c>
      <c r="G83" s="122">
        <f>1000-990</f>
        <v>10</v>
      </c>
    </row>
    <row r="84" spans="1:219" ht="15" thickBot="1">
      <c r="A84" s="87"/>
      <c r="B84" s="244" t="s">
        <v>46</v>
      </c>
      <c r="C84" s="245" t="s">
        <v>18</v>
      </c>
      <c r="D84" s="246" t="s">
        <v>47</v>
      </c>
      <c r="E84" s="245"/>
      <c r="F84" s="245"/>
      <c r="G84" s="247">
        <f>G88+G85+G93+G90</f>
        <v>3904.6059999999998</v>
      </c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  <c r="ES84" s="93"/>
      <c r="ET84" s="93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93"/>
      <c r="FH84" s="93"/>
      <c r="FI84" s="93"/>
      <c r="FJ84" s="93"/>
      <c r="FK84" s="93"/>
      <c r="FL84" s="93"/>
      <c r="FM84" s="93"/>
      <c r="FN84" s="93"/>
      <c r="FO84" s="93"/>
      <c r="FP84" s="93"/>
      <c r="FQ84" s="93"/>
      <c r="FR84" s="93"/>
      <c r="FS84" s="93"/>
      <c r="FT84" s="93"/>
      <c r="FU84" s="93"/>
      <c r="FV84" s="93"/>
      <c r="FW84" s="93"/>
      <c r="FX84" s="93"/>
      <c r="FY84" s="93"/>
      <c r="FZ84" s="93"/>
      <c r="GA84" s="93"/>
      <c r="GB84" s="93"/>
      <c r="GC84" s="93"/>
      <c r="GD84" s="93"/>
      <c r="GE84" s="93"/>
      <c r="GF84" s="93"/>
      <c r="GG84" s="93"/>
      <c r="GH84" s="93"/>
      <c r="GI84" s="93"/>
      <c r="GJ84" s="93"/>
      <c r="GK84" s="93"/>
      <c r="GL84" s="93"/>
      <c r="GM84" s="93"/>
      <c r="GN84" s="93"/>
      <c r="GO84" s="93"/>
      <c r="GP84" s="93"/>
      <c r="GQ84" s="93"/>
      <c r="GR84" s="93"/>
      <c r="GS84" s="93"/>
      <c r="GT84" s="93"/>
      <c r="GU84" s="93"/>
      <c r="GV84" s="93"/>
      <c r="GW84" s="93"/>
      <c r="GX84" s="93"/>
      <c r="GY84" s="93"/>
      <c r="GZ84" s="93"/>
      <c r="HA84" s="93"/>
      <c r="HB84" s="93"/>
      <c r="HC84" s="93"/>
      <c r="HD84" s="93"/>
      <c r="HE84" s="93"/>
      <c r="HF84" s="93"/>
      <c r="HG84" s="93"/>
      <c r="HH84" s="93"/>
      <c r="HI84" s="93"/>
      <c r="HJ84" s="93"/>
      <c r="HK84" s="93"/>
    </row>
    <row r="85" spans="1:219" ht="38.25">
      <c r="A85" s="87"/>
      <c r="B85" s="240" t="s">
        <v>81</v>
      </c>
      <c r="C85" s="241" t="s">
        <v>18</v>
      </c>
      <c r="D85" s="242" t="s">
        <v>47</v>
      </c>
      <c r="E85" s="241">
        <v>1020102</v>
      </c>
      <c r="F85" s="241"/>
      <c r="G85" s="243">
        <f>G86+G87</f>
        <v>80</v>
      </c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3"/>
      <c r="FH85" s="93"/>
      <c r="FI85" s="93"/>
      <c r="FJ85" s="93"/>
      <c r="FK85" s="93"/>
      <c r="FL85" s="93"/>
      <c r="FM85" s="93"/>
      <c r="FN85" s="93"/>
      <c r="FO85" s="93"/>
      <c r="FP85" s="93"/>
      <c r="FQ85" s="93"/>
      <c r="FR85" s="93"/>
      <c r="FS85" s="93"/>
      <c r="FT85" s="93"/>
      <c r="FU85" s="93"/>
      <c r="FV85" s="93"/>
      <c r="FW85" s="93"/>
      <c r="FX85" s="93"/>
      <c r="FY85" s="93"/>
      <c r="FZ85" s="93"/>
      <c r="GA85" s="93"/>
      <c r="GB85" s="93"/>
      <c r="GC85" s="93"/>
      <c r="GD85" s="93"/>
      <c r="GE85" s="93"/>
      <c r="GF85" s="93"/>
      <c r="GG85" s="93"/>
      <c r="GH85" s="93"/>
      <c r="GI85" s="93"/>
      <c r="GJ85" s="93"/>
      <c r="GK85" s="93"/>
      <c r="GL85" s="93"/>
      <c r="GM85" s="93"/>
      <c r="GN85" s="93"/>
      <c r="GO85" s="93"/>
      <c r="GP85" s="93"/>
      <c r="GQ85" s="93"/>
      <c r="GR85" s="93"/>
      <c r="GS85" s="93"/>
      <c r="GT85" s="93"/>
      <c r="GU85" s="93"/>
      <c r="GV85" s="93"/>
      <c r="GW85" s="93"/>
      <c r="GX85" s="93"/>
      <c r="GY85" s="93"/>
      <c r="GZ85" s="93"/>
      <c r="HA85" s="93"/>
      <c r="HB85" s="93"/>
      <c r="HC85" s="93"/>
      <c r="HD85" s="93"/>
      <c r="HE85" s="93"/>
      <c r="HF85" s="93"/>
      <c r="HG85" s="93"/>
      <c r="HH85" s="93"/>
      <c r="HI85" s="93"/>
      <c r="HJ85" s="93"/>
      <c r="HK85" s="93"/>
    </row>
    <row r="86" spans="1:219" ht="25.5">
      <c r="A86" s="87"/>
      <c r="B86" s="214" t="s">
        <v>165</v>
      </c>
      <c r="C86" s="118" t="s">
        <v>18</v>
      </c>
      <c r="D86" s="31" t="s">
        <v>47</v>
      </c>
      <c r="E86" s="114">
        <v>1020102</v>
      </c>
      <c r="F86" s="31" t="s">
        <v>126</v>
      </c>
      <c r="G86" s="228">
        <f>200-120</f>
        <v>80</v>
      </c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93"/>
      <c r="GG86" s="93"/>
      <c r="GH86" s="93"/>
      <c r="GI86" s="93"/>
      <c r="GJ86" s="93"/>
      <c r="GK86" s="93"/>
      <c r="GL86" s="93"/>
      <c r="GM86" s="93"/>
      <c r="GN86" s="93"/>
      <c r="GO86" s="93"/>
      <c r="GP86" s="93"/>
      <c r="GQ86" s="93"/>
      <c r="GR86" s="93"/>
      <c r="GS86" s="93"/>
      <c r="GT86" s="93"/>
      <c r="GU86" s="93"/>
      <c r="GV86" s="93"/>
      <c r="GW86" s="93"/>
      <c r="GX86" s="93"/>
      <c r="GY86" s="93"/>
      <c r="GZ86" s="93"/>
      <c r="HA86" s="93"/>
      <c r="HB86" s="93"/>
      <c r="HC86" s="93"/>
      <c r="HD86" s="93"/>
      <c r="HE86" s="93"/>
      <c r="HF86" s="93"/>
      <c r="HG86" s="93"/>
      <c r="HH86" s="93"/>
      <c r="HI86" s="93"/>
      <c r="HJ86" s="93"/>
      <c r="HK86" s="93"/>
    </row>
    <row r="87" spans="1:219" ht="38.25">
      <c r="A87" s="87"/>
      <c r="B87" s="550" t="s">
        <v>143</v>
      </c>
      <c r="C87" s="118" t="s">
        <v>18</v>
      </c>
      <c r="D87" s="31" t="s">
        <v>47</v>
      </c>
      <c r="E87" s="114">
        <v>1020102</v>
      </c>
      <c r="F87" s="33" t="s">
        <v>144</v>
      </c>
      <c r="G87" s="199">
        <f>800-800</f>
        <v>0</v>
      </c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3"/>
      <c r="GP87" s="93"/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3"/>
      <c r="HC87" s="93"/>
      <c r="HD87" s="93"/>
      <c r="HE87" s="93"/>
      <c r="HF87" s="93"/>
      <c r="HG87" s="93"/>
      <c r="HH87" s="93"/>
      <c r="HI87" s="93"/>
      <c r="HJ87" s="93"/>
      <c r="HK87" s="93"/>
    </row>
    <row r="88" spans="1:219" s="65" customFormat="1" ht="12.75">
      <c r="A88" s="87"/>
      <c r="B88" s="231" t="s">
        <v>78</v>
      </c>
      <c r="C88" s="57" t="s">
        <v>18</v>
      </c>
      <c r="D88" s="49" t="s">
        <v>47</v>
      </c>
      <c r="E88" s="116">
        <v>3510500</v>
      </c>
      <c r="F88" s="49"/>
      <c r="G88" s="198">
        <f>G89</f>
        <v>2890</v>
      </c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3"/>
      <c r="EN88" s="93"/>
      <c r="EO88" s="93"/>
      <c r="EP88" s="93"/>
      <c r="EQ88" s="93"/>
      <c r="ER88" s="93"/>
      <c r="ES88" s="93"/>
      <c r="ET88" s="93"/>
      <c r="EU88" s="93"/>
      <c r="EV88" s="93"/>
      <c r="EW88" s="93"/>
      <c r="EX88" s="93"/>
      <c r="EY88" s="93"/>
      <c r="EZ88" s="93"/>
      <c r="FA88" s="93"/>
      <c r="FB88" s="93"/>
      <c r="FC88" s="93"/>
      <c r="FD88" s="93"/>
      <c r="FE88" s="93"/>
      <c r="FF88" s="93"/>
      <c r="FG88" s="93"/>
      <c r="FH88" s="93"/>
      <c r="FI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  <c r="GD88" s="93"/>
      <c r="GE88" s="93"/>
      <c r="GF88" s="93"/>
      <c r="GG88" s="93"/>
      <c r="GH88" s="93"/>
      <c r="GI88" s="93"/>
      <c r="GJ88" s="93"/>
      <c r="GK88" s="93"/>
      <c r="GL88" s="93"/>
      <c r="GM88" s="93"/>
      <c r="GN88" s="93"/>
      <c r="GO88" s="93"/>
      <c r="GP88" s="93"/>
      <c r="GQ88" s="93"/>
      <c r="GR88" s="93"/>
      <c r="GS88" s="93"/>
      <c r="GT88" s="93"/>
      <c r="GU88" s="93"/>
      <c r="GV88" s="93"/>
      <c r="GW88" s="93"/>
      <c r="GX88" s="93"/>
      <c r="GY88" s="93"/>
      <c r="GZ88" s="93"/>
      <c r="HA88" s="93"/>
      <c r="HB88" s="93"/>
      <c r="HC88" s="93"/>
      <c r="HD88" s="93"/>
      <c r="HE88" s="93"/>
      <c r="HF88" s="93"/>
      <c r="HG88" s="93"/>
      <c r="HH88" s="93"/>
      <c r="HI88" s="93"/>
      <c r="HJ88" s="93"/>
      <c r="HK88" s="93"/>
    </row>
    <row r="89" spans="1:219" s="65" customFormat="1" ht="25.5">
      <c r="A89" s="87"/>
      <c r="B89" s="214" t="s">
        <v>165</v>
      </c>
      <c r="C89" s="118" t="s">
        <v>18</v>
      </c>
      <c r="D89" s="31" t="s">
        <v>47</v>
      </c>
      <c r="E89" s="114">
        <v>3510500</v>
      </c>
      <c r="F89" s="31" t="s">
        <v>126</v>
      </c>
      <c r="G89" s="186">
        <f>2990+200-250-50</f>
        <v>2890</v>
      </c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93"/>
      <c r="GH89" s="93"/>
      <c r="GI89" s="93"/>
      <c r="GJ89" s="93"/>
      <c r="GK89" s="93"/>
      <c r="GL89" s="93"/>
      <c r="GM89" s="93"/>
      <c r="GN89" s="93"/>
      <c r="GO89" s="93"/>
      <c r="GP89" s="93"/>
      <c r="GQ89" s="93"/>
      <c r="GR89" s="93"/>
      <c r="GS89" s="93"/>
      <c r="GT89" s="93"/>
      <c r="GU89" s="93"/>
      <c r="GV89" s="93"/>
      <c r="GW89" s="93"/>
      <c r="GX89" s="93"/>
      <c r="GY89" s="93"/>
      <c r="GZ89" s="93"/>
      <c r="HA89" s="93"/>
      <c r="HB89" s="93"/>
      <c r="HC89" s="93"/>
      <c r="HD89" s="93"/>
      <c r="HE89" s="93"/>
      <c r="HF89" s="93"/>
      <c r="HG89" s="93"/>
      <c r="HH89" s="93"/>
      <c r="HI89" s="93"/>
      <c r="HJ89" s="93"/>
      <c r="HK89" s="93"/>
    </row>
    <row r="90" spans="1:219" s="65" customFormat="1" ht="76.5">
      <c r="A90" s="87"/>
      <c r="B90" s="136" t="s">
        <v>60</v>
      </c>
      <c r="C90" s="118" t="s">
        <v>18</v>
      </c>
      <c r="D90" s="31" t="s">
        <v>47</v>
      </c>
      <c r="E90" s="114">
        <v>5210600</v>
      </c>
      <c r="F90" s="31"/>
      <c r="G90" s="186">
        <f>G91</f>
        <v>252.606</v>
      </c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  <c r="EO90" s="93"/>
      <c r="EP90" s="93"/>
      <c r="EQ90" s="93"/>
      <c r="ER90" s="93"/>
      <c r="ES90" s="93"/>
      <c r="ET90" s="93"/>
      <c r="EU90" s="93"/>
      <c r="EV90" s="93"/>
      <c r="EW90" s="93"/>
      <c r="EX90" s="93"/>
      <c r="EY90" s="93"/>
      <c r="EZ90" s="93"/>
      <c r="FA90" s="93"/>
      <c r="FB90" s="93"/>
      <c r="FC90" s="93"/>
      <c r="FD90" s="93"/>
      <c r="FE90" s="93"/>
      <c r="FF90" s="93"/>
      <c r="FG90" s="93"/>
      <c r="FH90" s="93"/>
      <c r="FI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  <c r="GD90" s="93"/>
      <c r="GE90" s="93"/>
      <c r="GF90" s="93"/>
      <c r="GG90" s="93"/>
      <c r="GH90" s="93"/>
      <c r="GI90" s="93"/>
      <c r="GJ90" s="93"/>
      <c r="GK90" s="93"/>
      <c r="GL90" s="93"/>
      <c r="GM90" s="93"/>
      <c r="GN90" s="93"/>
      <c r="GO90" s="93"/>
      <c r="GP90" s="93"/>
      <c r="GQ90" s="93"/>
      <c r="GR90" s="93"/>
      <c r="GS90" s="93"/>
      <c r="GT90" s="93"/>
      <c r="GU90" s="93"/>
      <c r="GV90" s="93"/>
      <c r="GW90" s="93"/>
      <c r="GX90" s="93"/>
      <c r="GY90" s="93"/>
      <c r="GZ90" s="93"/>
      <c r="HA90" s="93"/>
      <c r="HB90" s="93"/>
      <c r="HC90" s="93"/>
      <c r="HD90" s="93"/>
      <c r="HE90" s="93"/>
      <c r="HF90" s="93"/>
      <c r="HG90" s="93"/>
      <c r="HH90" s="93"/>
      <c r="HI90" s="93"/>
      <c r="HJ90" s="93"/>
      <c r="HK90" s="93"/>
    </row>
    <row r="91" spans="1:219" s="65" customFormat="1" ht="63.75">
      <c r="A91" s="87"/>
      <c r="B91" s="602" t="s">
        <v>164</v>
      </c>
      <c r="C91" s="118" t="s">
        <v>18</v>
      </c>
      <c r="D91" s="31" t="s">
        <v>47</v>
      </c>
      <c r="E91" s="114">
        <v>5210667</v>
      </c>
      <c r="F91" s="31"/>
      <c r="G91" s="186">
        <f>G92</f>
        <v>252.606</v>
      </c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93"/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93"/>
      <c r="EH91" s="93"/>
      <c r="EI91" s="93"/>
      <c r="EJ91" s="93"/>
      <c r="EK91" s="93"/>
      <c r="EL91" s="93"/>
      <c r="EM91" s="93"/>
      <c r="EN91" s="93"/>
      <c r="EO91" s="93"/>
      <c r="EP91" s="93"/>
      <c r="EQ91" s="93"/>
      <c r="ER91" s="93"/>
      <c r="ES91" s="93"/>
      <c r="ET91" s="93"/>
      <c r="EU91" s="93"/>
      <c r="EV91" s="93"/>
      <c r="EW91" s="93"/>
      <c r="EX91" s="93"/>
      <c r="EY91" s="93"/>
      <c r="EZ91" s="93"/>
      <c r="FA91" s="93"/>
      <c r="FB91" s="93"/>
      <c r="FC91" s="93"/>
      <c r="FD91" s="93"/>
      <c r="FE91" s="93"/>
      <c r="FF91" s="93"/>
      <c r="FG91" s="93"/>
      <c r="FH91" s="93"/>
      <c r="FI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  <c r="GD91" s="93"/>
      <c r="GE91" s="93"/>
      <c r="GF91" s="93"/>
      <c r="GG91" s="93"/>
      <c r="GH91" s="93"/>
      <c r="GI91" s="93"/>
      <c r="GJ91" s="93"/>
      <c r="GK91" s="93"/>
      <c r="GL91" s="93"/>
      <c r="GM91" s="93"/>
      <c r="GN91" s="93"/>
      <c r="GO91" s="93"/>
      <c r="GP91" s="93"/>
      <c r="GQ91" s="93"/>
      <c r="GR91" s="93"/>
      <c r="GS91" s="93"/>
      <c r="GT91" s="93"/>
      <c r="GU91" s="93"/>
      <c r="GV91" s="93"/>
      <c r="GW91" s="93"/>
      <c r="GX91" s="93"/>
      <c r="GY91" s="93"/>
      <c r="GZ91" s="93"/>
      <c r="HA91" s="93"/>
      <c r="HB91" s="93"/>
      <c r="HC91" s="93"/>
      <c r="HD91" s="93"/>
      <c r="HE91" s="93"/>
      <c r="HF91" s="93"/>
      <c r="HG91" s="93"/>
      <c r="HH91" s="93"/>
      <c r="HI91" s="93"/>
      <c r="HJ91" s="93"/>
      <c r="HK91" s="93"/>
    </row>
    <row r="92" spans="1:219" s="65" customFormat="1" ht="12.75">
      <c r="A92" s="87"/>
      <c r="B92" s="136" t="s">
        <v>59</v>
      </c>
      <c r="C92" s="118" t="s">
        <v>18</v>
      </c>
      <c r="D92" s="31" t="s">
        <v>47</v>
      </c>
      <c r="E92" s="114">
        <v>5210667</v>
      </c>
      <c r="F92" s="31" t="s">
        <v>122</v>
      </c>
      <c r="G92" s="186">
        <v>252.606</v>
      </c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3"/>
      <c r="ES92" s="93"/>
      <c r="ET92" s="93"/>
      <c r="EU92" s="93"/>
      <c r="EV92" s="93"/>
      <c r="EW92" s="93"/>
      <c r="EX92" s="93"/>
      <c r="EY92" s="93"/>
      <c r="EZ92" s="93"/>
      <c r="FA92" s="93"/>
      <c r="FB92" s="93"/>
      <c r="FC92" s="93"/>
      <c r="FD92" s="93"/>
      <c r="FE92" s="93"/>
      <c r="FF92" s="93"/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  <c r="GD92" s="93"/>
      <c r="GE92" s="93"/>
      <c r="GF92" s="93"/>
      <c r="GG92" s="93"/>
      <c r="GH92" s="93"/>
      <c r="GI92" s="93"/>
      <c r="GJ92" s="93"/>
      <c r="GK92" s="93"/>
      <c r="GL92" s="93"/>
      <c r="GM92" s="93"/>
      <c r="GN92" s="93"/>
      <c r="GO92" s="93"/>
      <c r="GP92" s="93"/>
      <c r="GQ92" s="93"/>
      <c r="GR92" s="93"/>
      <c r="GS92" s="93"/>
      <c r="GT92" s="93"/>
      <c r="GU92" s="93"/>
      <c r="GV92" s="93"/>
      <c r="GW92" s="93"/>
      <c r="GX92" s="93"/>
      <c r="GY92" s="93"/>
      <c r="GZ92" s="93"/>
      <c r="HA92" s="93"/>
      <c r="HB92" s="93"/>
      <c r="HC92" s="93"/>
      <c r="HD92" s="93"/>
      <c r="HE92" s="93"/>
      <c r="HF92" s="93"/>
      <c r="HG92" s="93"/>
      <c r="HH92" s="93"/>
      <c r="HI92" s="93"/>
      <c r="HJ92" s="93"/>
      <c r="HK92" s="93"/>
    </row>
    <row r="93" spans="1:219" s="65" customFormat="1" ht="12.75">
      <c r="A93" s="87"/>
      <c r="B93" s="220" t="s">
        <v>62</v>
      </c>
      <c r="C93" s="57" t="s">
        <v>18</v>
      </c>
      <c r="D93" s="49" t="s">
        <v>47</v>
      </c>
      <c r="E93" s="116">
        <v>7950000</v>
      </c>
      <c r="F93" s="31"/>
      <c r="G93" s="186">
        <f>G94+G96</f>
        <v>682</v>
      </c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3"/>
      <c r="ET93" s="93"/>
      <c r="EU93" s="93"/>
      <c r="EV93" s="93"/>
      <c r="EW93" s="93"/>
      <c r="EX93" s="93"/>
      <c r="EY93" s="93"/>
      <c r="EZ93" s="93"/>
      <c r="FA93" s="93"/>
      <c r="FB93" s="93"/>
      <c r="FC93" s="93"/>
      <c r="FD93" s="93"/>
      <c r="FE93" s="93"/>
      <c r="FF93" s="93"/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  <c r="GD93" s="93"/>
      <c r="GE93" s="93"/>
      <c r="GF93" s="93"/>
      <c r="GG93" s="93"/>
      <c r="GH93" s="93"/>
      <c r="GI93" s="93"/>
      <c r="GJ93" s="93"/>
      <c r="GK93" s="93"/>
      <c r="GL93" s="93"/>
      <c r="GM93" s="93"/>
      <c r="GN93" s="93"/>
      <c r="GO93" s="93"/>
      <c r="GP93" s="93"/>
      <c r="GQ93" s="93"/>
      <c r="GR93" s="93"/>
      <c r="GS93" s="93"/>
      <c r="GT93" s="93"/>
      <c r="GU93" s="93"/>
      <c r="GV93" s="93"/>
      <c r="GW93" s="93"/>
      <c r="GX93" s="93"/>
      <c r="GY93" s="93"/>
      <c r="GZ93" s="93"/>
      <c r="HA93" s="93"/>
      <c r="HB93" s="93"/>
      <c r="HC93" s="93"/>
      <c r="HD93" s="93"/>
      <c r="HE93" s="93"/>
      <c r="HF93" s="93"/>
      <c r="HG93" s="93"/>
      <c r="HH93" s="93"/>
      <c r="HI93" s="93"/>
      <c r="HJ93" s="93"/>
      <c r="HK93" s="93"/>
    </row>
    <row r="94" spans="1:219" s="65" customFormat="1" ht="25.5">
      <c r="A94" s="87"/>
      <c r="B94" s="561" t="s">
        <v>172</v>
      </c>
      <c r="C94" s="57" t="s">
        <v>18</v>
      </c>
      <c r="D94" s="49" t="s">
        <v>47</v>
      </c>
      <c r="E94" s="116">
        <v>7950002</v>
      </c>
      <c r="F94" s="31"/>
      <c r="G94" s="186">
        <f>G95</f>
        <v>482</v>
      </c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/>
      <c r="DT94" s="93"/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93"/>
      <c r="EF94" s="93"/>
      <c r="EG94" s="93"/>
      <c r="EH94" s="93"/>
      <c r="EI94" s="93"/>
      <c r="EJ94" s="93"/>
      <c r="EK94" s="93"/>
      <c r="EL94" s="93"/>
      <c r="EM94" s="93"/>
      <c r="EN94" s="93"/>
      <c r="EO94" s="93"/>
      <c r="EP94" s="93"/>
      <c r="EQ94" s="93"/>
      <c r="ER94" s="93"/>
      <c r="ES94" s="93"/>
      <c r="ET94" s="93"/>
      <c r="EU94" s="93"/>
      <c r="EV94" s="93"/>
      <c r="EW94" s="93"/>
      <c r="EX94" s="93"/>
      <c r="EY94" s="93"/>
      <c r="EZ94" s="93"/>
      <c r="FA94" s="93"/>
      <c r="FB94" s="93"/>
      <c r="FC94" s="93"/>
      <c r="FD94" s="93"/>
      <c r="FE94" s="93"/>
      <c r="FF94" s="93"/>
      <c r="FG94" s="93"/>
      <c r="FH94" s="93"/>
      <c r="FI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  <c r="GD94" s="93"/>
      <c r="GE94" s="93"/>
      <c r="GF94" s="93"/>
      <c r="GG94" s="93"/>
      <c r="GH94" s="93"/>
      <c r="GI94" s="93"/>
      <c r="GJ94" s="93"/>
      <c r="GK94" s="93"/>
      <c r="GL94" s="93"/>
      <c r="GM94" s="93"/>
      <c r="GN94" s="93"/>
      <c r="GO94" s="93"/>
      <c r="GP94" s="93"/>
      <c r="GQ94" s="93"/>
      <c r="GR94" s="93"/>
      <c r="GS94" s="93"/>
      <c r="GT94" s="93"/>
      <c r="GU94" s="93"/>
      <c r="GV94" s="93"/>
      <c r="GW94" s="93"/>
      <c r="GX94" s="93"/>
      <c r="GY94" s="93"/>
      <c r="GZ94" s="93"/>
      <c r="HA94" s="93"/>
      <c r="HB94" s="93"/>
      <c r="HC94" s="93"/>
      <c r="HD94" s="93"/>
      <c r="HE94" s="93"/>
      <c r="HF94" s="93"/>
      <c r="HG94" s="93"/>
      <c r="HH94" s="93"/>
      <c r="HI94" s="93"/>
      <c r="HJ94" s="93"/>
      <c r="HK94" s="93"/>
    </row>
    <row r="95" spans="1:219" s="65" customFormat="1" ht="27" customHeight="1">
      <c r="A95" s="87"/>
      <c r="B95" s="214" t="s">
        <v>165</v>
      </c>
      <c r="C95" s="118" t="s">
        <v>18</v>
      </c>
      <c r="D95" s="31" t="s">
        <v>47</v>
      </c>
      <c r="E95" s="114">
        <v>7950002</v>
      </c>
      <c r="F95" s="31" t="s">
        <v>126</v>
      </c>
      <c r="G95" s="186">
        <f>1500+2115-3133</f>
        <v>482</v>
      </c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3"/>
      <c r="ES95" s="93"/>
      <c r="ET95" s="93"/>
      <c r="EU95" s="93"/>
      <c r="EV95" s="93"/>
      <c r="EW95" s="93"/>
      <c r="EX95" s="93"/>
      <c r="EY95" s="93"/>
      <c r="EZ95" s="93"/>
      <c r="FA95" s="93"/>
      <c r="FB95" s="93"/>
      <c r="FC95" s="93"/>
      <c r="FD95" s="93"/>
      <c r="FE95" s="93"/>
      <c r="FF95" s="93"/>
      <c r="FG95" s="93"/>
      <c r="FH95" s="93"/>
      <c r="FI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  <c r="GD95" s="93"/>
      <c r="GE95" s="93"/>
      <c r="GF95" s="93"/>
      <c r="GG95" s="93"/>
      <c r="GH95" s="93"/>
      <c r="GI95" s="93"/>
      <c r="GJ95" s="93"/>
      <c r="GK95" s="93"/>
      <c r="GL95" s="93"/>
      <c r="GM95" s="93"/>
      <c r="GN95" s="93"/>
      <c r="GO95" s="93"/>
      <c r="GP95" s="93"/>
      <c r="GQ95" s="93"/>
      <c r="GR95" s="93"/>
      <c r="GS95" s="93"/>
      <c r="GT95" s="93"/>
      <c r="GU95" s="93"/>
      <c r="GV95" s="93"/>
      <c r="GW95" s="93"/>
      <c r="GX95" s="93"/>
      <c r="GY95" s="93"/>
      <c r="GZ95" s="93"/>
      <c r="HA95" s="93"/>
      <c r="HB95" s="93"/>
      <c r="HC95" s="93"/>
      <c r="HD95" s="93"/>
      <c r="HE95" s="93"/>
      <c r="HF95" s="93"/>
      <c r="HG95" s="93"/>
      <c r="HH95" s="93"/>
      <c r="HI95" s="93"/>
      <c r="HJ95" s="93"/>
      <c r="HK95" s="93"/>
    </row>
    <row r="96" spans="1:219" s="65" customFormat="1" ht="38.25">
      <c r="A96" s="87"/>
      <c r="B96" s="220" t="s">
        <v>173</v>
      </c>
      <c r="C96" s="57" t="s">
        <v>18</v>
      </c>
      <c r="D96" s="49" t="s">
        <v>47</v>
      </c>
      <c r="E96" s="116">
        <v>7950003</v>
      </c>
      <c r="F96" s="31"/>
      <c r="G96" s="186">
        <f>G97</f>
        <v>200</v>
      </c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DS96" s="93"/>
      <c r="DT96" s="93"/>
      <c r="DU96" s="93"/>
      <c r="DV96" s="93"/>
      <c r="DW96" s="93"/>
      <c r="DX96" s="93"/>
      <c r="DY96" s="93"/>
      <c r="DZ96" s="93"/>
      <c r="EA96" s="93"/>
      <c r="EB96" s="93"/>
      <c r="EC96" s="93"/>
      <c r="ED96" s="93"/>
      <c r="EE96" s="93"/>
      <c r="EF96" s="93"/>
      <c r="EG96" s="93"/>
      <c r="EH96" s="93"/>
      <c r="EI96" s="93"/>
      <c r="EJ96" s="93"/>
      <c r="EK96" s="93"/>
      <c r="EL96" s="93"/>
      <c r="EM96" s="93"/>
      <c r="EN96" s="93"/>
      <c r="EO96" s="93"/>
      <c r="EP96" s="93"/>
      <c r="EQ96" s="93"/>
      <c r="ER96" s="93"/>
      <c r="ES96" s="93"/>
      <c r="ET96" s="93"/>
      <c r="EU96" s="93"/>
      <c r="EV96" s="93"/>
      <c r="EW96" s="93"/>
      <c r="EX96" s="93"/>
      <c r="EY96" s="93"/>
      <c r="EZ96" s="93"/>
      <c r="FA96" s="93"/>
      <c r="FB96" s="93"/>
      <c r="FC96" s="93"/>
      <c r="FD96" s="93"/>
      <c r="FE96" s="93"/>
      <c r="FF96" s="93"/>
      <c r="FG96" s="93"/>
      <c r="FH96" s="93"/>
      <c r="FI96" s="93"/>
      <c r="FJ96" s="93"/>
      <c r="FK96" s="93"/>
      <c r="FL96" s="93"/>
      <c r="FM96" s="93"/>
      <c r="FN96" s="93"/>
      <c r="FO96" s="93"/>
      <c r="FP96" s="93"/>
      <c r="FQ96" s="93"/>
      <c r="FR96" s="93"/>
      <c r="FS96" s="93"/>
      <c r="FT96" s="93"/>
      <c r="FU96" s="93"/>
      <c r="FV96" s="93"/>
      <c r="FW96" s="93"/>
      <c r="FX96" s="93"/>
      <c r="FY96" s="93"/>
      <c r="FZ96" s="93"/>
      <c r="GA96" s="93"/>
      <c r="GB96" s="93"/>
      <c r="GC96" s="93"/>
      <c r="GD96" s="93"/>
      <c r="GE96" s="93"/>
      <c r="GF96" s="93"/>
      <c r="GG96" s="93"/>
      <c r="GH96" s="93"/>
      <c r="GI96" s="93"/>
      <c r="GJ96" s="93"/>
      <c r="GK96" s="93"/>
      <c r="GL96" s="93"/>
      <c r="GM96" s="93"/>
      <c r="GN96" s="93"/>
      <c r="GO96" s="93"/>
      <c r="GP96" s="93"/>
      <c r="GQ96" s="93"/>
      <c r="GR96" s="93"/>
      <c r="GS96" s="93"/>
      <c r="GT96" s="93"/>
      <c r="GU96" s="93"/>
      <c r="GV96" s="93"/>
      <c r="GW96" s="93"/>
      <c r="GX96" s="93"/>
      <c r="GY96" s="93"/>
      <c r="GZ96" s="93"/>
      <c r="HA96" s="93"/>
      <c r="HB96" s="93"/>
      <c r="HC96" s="93"/>
      <c r="HD96" s="93"/>
      <c r="HE96" s="93"/>
      <c r="HF96" s="93"/>
      <c r="HG96" s="93"/>
      <c r="HH96" s="93"/>
      <c r="HI96" s="93"/>
      <c r="HJ96" s="93"/>
      <c r="HK96" s="93"/>
    </row>
    <row r="97" spans="1:219" s="65" customFormat="1" ht="29.25" customHeight="1" thickBot="1">
      <c r="A97" s="87"/>
      <c r="B97" s="214" t="s">
        <v>165</v>
      </c>
      <c r="C97" s="232" t="s">
        <v>18</v>
      </c>
      <c r="D97" s="69" t="s">
        <v>47</v>
      </c>
      <c r="E97" s="233">
        <v>7950003</v>
      </c>
      <c r="F97" s="69" t="s">
        <v>126</v>
      </c>
      <c r="G97" s="211">
        <f>600-400</f>
        <v>200</v>
      </c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  <c r="GF97" s="93"/>
      <c r="GG97" s="93"/>
      <c r="GH97" s="93"/>
      <c r="GI97" s="93"/>
      <c r="GJ97" s="93"/>
      <c r="GK97" s="93"/>
      <c r="GL97" s="93"/>
      <c r="GM97" s="93"/>
      <c r="GN97" s="93"/>
      <c r="GO97" s="93"/>
      <c r="GP97" s="93"/>
      <c r="GQ97" s="93"/>
      <c r="GR97" s="93"/>
      <c r="GS97" s="93"/>
      <c r="GT97" s="93"/>
      <c r="GU97" s="93"/>
      <c r="GV97" s="93"/>
      <c r="GW97" s="93"/>
      <c r="GX97" s="93"/>
      <c r="GY97" s="93"/>
      <c r="GZ97" s="93"/>
      <c r="HA97" s="93"/>
      <c r="HB97" s="93"/>
      <c r="HC97" s="93"/>
      <c r="HD97" s="93"/>
      <c r="HE97" s="93"/>
      <c r="HF97" s="93"/>
      <c r="HG97" s="93"/>
      <c r="HH97" s="93"/>
      <c r="HI97" s="93"/>
      <c r="HJ97" s="93"/>
      <c r="HK97" s="93"/>
    </row>
    <row r="98" spans="1:219" s="66" customFormat="1" ht="15" thickBot="1">
      <c r="A98" s="16"/>
      <c r="B98" s="237" t="s">
        <v>48</v>
      </c>
      <c r="C98" s="56" t="s">
        <v>18</v>
      </c>
      <c r="D98" s="238" t="s">
        <v>49</v>
      </c>
      <c r="E98" s="252"/>
      <c r="F98" s="238"/>
      <c r="G98" s="576">
        <f>G105+G109+G107+G99+G111+G102</f>
        <v>2949.55839</v>
      </c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  <c r="CS98" s="94"/>
      <c r="CT98" s="94"/>
      <c r="CU98" s="94"/>
      <c r="CV98" s="94"/>
      <c r="CW98" s="94"/>
      <c r="CX98" s="94"/>
      <c r="CY98" s="94"/>
      <c r="CZ98" s="94"/>
      <c r="DA98" s="94"/>
      <c r="DB98" s="94"/>
      <c r="DC98" s="94"/>
      <c r="DD98" s="94"/>
      <c r="DE98" s="94"/>
      <c r="DF98" s="94"/>
      <c r="DG98" s="94"/>
      <c r="DH98" s="94"/>
      <c r="DI98" s="94"/>
      <c r="DJ98" s="94"/>
      <c r="DK98" s="94"/>
      <c r="DL98" s="94"/>
      <c r="DM98" s="94"/>
      <c r="DN98" s="94"/>
      <c r="DO98" s="94"/>
      <c r="DP98" s="94"/>
      <c r="DQ98" s="94"/>
      <c r="DR98" s="94"/>
      <c r="DS98" s="94"/>
      <c r="DT98" s="94"/>
      <c r="DU98" s="94"/>
      <c r="DV98" s="94"/>
      <c r="DW98" s="94"/>
      <c r="DX98" s="94"/>
      <c r="DY98" s="94"/>
      <c r="DZ98" s="94"/>
      <c r="EA98" s="94"/>
      <c r="EB98" s="94"/>
      <c r="EC98" s="94"/>
      <c r="ED98" s="94"/>
      <c r="EE98" s="94"/>
      <c r="EF98" s="94"/>
      <c r="EG98" s="94"/>
      <c r="EH98" s="94"/>
      <c r="EI98" s="94"/>
      <c r="EJ98" s="94"/>
      <c r="EK98" s="94"/>
      <c r="EL98" s="94"/>
      <c r="EM98" s="94"/>
      <c r="EN98" s="94"/>
      <c r="EO98" s="94"/>
      <c r="EP98" s="94"/>
      <c r="EQ98" s="94"/>
      <c r="ER98" s="94"/>
      <c r="ES98" s="94"/>
      <c r="ET98" s="94"/>
      <c r="EU98" s="94"/>
      <c r="EV98" s="94"/>
      <c r="EW98" s="94"/>
      <c r="EX98" s="94"/>
      <c r="EY98" s="94"/>
      <c r="EZ98" s="94"/>
      <c r="FA98" s="94"/>
      <c r="FB98" s="94"/>
      <c r="FC98" s="94"/>
      <c r="FD98" s="94"/>
      <c r="FE98" s="94"/>
      <c r="FF98" s="94"/>
      <c r="FG98" s="94"/>
      <c r="FH98" s="94"/>
      <c r="FI98" s="94"/>
      <c r="FJ98" s="94"/>
      <c r="FK98" s="94"/>
      <c r="FL98" s="94"/>
      <c r="FM98" s="94"/>
      <c r="FN98" s="94"/>
      <c r="FO98" s="94"/>
      <c r="FP98" s="94"/>
      <c r="FQ98" s="94"/>
      <c r="FR98" s="94"/>
      <c r="FS98" s="94"/>
      <c r="FT98" s="94"/>
      <c r="FU98" s="94"/>
      <c r="FV98" s="94"/>
      <c r="FW98" s="94"/>
      <c r="FX98" s="94"/>
      <c r="FY98" s="94"/>
      <c r="FZ98" s="94"/>
      <c r="GA98" s="94"/>
      <c r="GB98" s="94"/>
      <c r="GC98" s="94"/>
      <c r="GD98" s="94"/>
      <c r="GE98" s="94"/>
      <c r="GF98" s="94"/>
      <c r="GG98" s="94"/>
      <c r="GH98" s="94"/>
      <c r="GI98" s="94"/>
      <c r="GJ98" s="94"/>
      <c r="GK98" s="94"/>
      <c r="GL98" s="94"/>
      <c r="GM98" s="94"/>
      <c r="GN98" s="94"/>
      <c r="GO98" s="94"/>
      <c r="GP98" s="94"/>
      <c r="GQ98" s="94"/>
      <c r="GR98" s="94"/>
      <c r="GS98" s="94"/>
      <c r="GT98" s="94"/>
      <c r="GU98" s="94"/>
      <c r="GV98" s="94"/>
      <c r="GW98" s="94"/>
      <c r="GX98" s="94"/>
      <c r="GY98" s="94"/>
      <c r="GZ98" s="94"/>
      <c r="HA98" s="94"/>
      <c r="HB98" s="94"/>
      <c r="HC98" s="94"/>
      <c r="HD98" s="94"/>
      <c r="HE98" s="94"/>
      <c r="HF98" s="94"/>
      <c r="HG98" s="94"/>
      <c r="HH98" s="94"/>
      <c r="HI98" s="94"/>
      <c r="HJ98" s="94"/>
      <c r="HK98" s="94"/>
    </row>
    <row r="99" spans="1:219" s="66" customFormat="1" ht="39" thickBot="1">
      <c r="A99" s="16"/>
      <c r="B99" s="537" t="s">
        <v>145</v>
      </c>
      <c r="C99" s="154" t="s">
        <v>18</v>
      </c>
      <c r="D99" s="154" t="s">
        <v>49</v>
      </c>
      <c r="E99" s="557">
        <v>5201500</v>
      </c>
      <c r="F99" s="154"/>
      <c r="G99" s="558">
        <f>G100</f>
        <v>850</v>
      </c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4"/>
      <c r="CV99" s="94"/>
      <c r="CW99" s="94"/>
      <c r="CX99" s="94"/>
      <c r="CY99" s="94"/>
      <c r="CZ99" s="94"/>
      <c r="DA99" s="94"/>
      <c r="DB99" s="94"/>
      <c r="DC99" s="94"/>
      <c r="DD99" s="94"/>
      <c r="DE99" s="94"/>
      <c r="DF99" s="94"/>
      <c r="DG99" s="94"/>
      <c r="DH99" s="94"/>
      <c r="DI99" s="94"/>
      <c r="DJ99" s="94"/>
      <c r="DK99" s="94"/>
      <c r="DL99" s="94"/>
      <c r="DM99" s="94"/>
      <c r="DN99" s="94"/>
      <c r="DO99" s="94"/>
      <c r="DP99" s="94"/>
      <c r="DQ99" s="94"/>
      <c r="DR99" s="94"/>
      <c r="DS99" s="94"/>
      <c r="DT99" s="94"/>
      <c r="DU99" s="94"/>
      <c r="DV99" s="94"/>
      <c r="DW99" s="94"/>
      <c r="DX99" s="94"/>
      <c r="DY99" s="94"/>
      <c r="DZ99" s="94"/>
      <c r="EA99" s="94"/>
      <c r="EB99" s="94"/>
      <c r="EC99" s="94"/>
      <c r="ED99" s="94"/>
      <c r="EE99" s="94"/>
      <c r="EF99" s="94"/>
      <c r="EG99" s="94"/>
      <c r="EH99" s="94"/>
      <c r="EI99" s="94"/>
      <c r="EJ99" s="94"/>
      <c r="EK99" s="94"/>
      <c r="EL99" s="94"/>
      <c r="EM99" s="94"/>
      <c r="EN99" s="94"/>
      <c r="EO99" s="94"/>
      <c r="EP99" s="94"/>
      <c r="EQ99" s="94"/>
      <c r="ER99" s="94"/>
      <c r="ES99" s="94"/>
      <c r="ET99" s="94"/>
      <c r="EU99" s="94"/>
      <c r="EV99" s="94"/>
      <c r="EW99" s="94"/>
      <c r="EX99" s="94"/>
      <c r="EY99" s="94"/>
      <c r="EZ99" s="94"/>
      <c r="FA99" s="94"/>
      <c r="FB99" s="94"/>
      <c r="FC99" s="94"/>
      <c r="FD99" s="94"/>
      <c r="FE99" s="94"/>
      <c r="FF99" s="94"/>
      <c r="FG99" s="94"/>
      <c r="FH99" s="94"/>
      <c r="FI99" s="94"/>
      <c r="FJ99" s="94"/>
      <c r="FK99" s="94"/>
      <c r="FL99" s="94"/>
      <c r="FM99" s="94"/>
      <c r="FN99" s="94"/>
      <c r="FO99" s="94"/>
      <c r="FP99" s="94"/>
      <c r="FQ99" s="94"/>
      <c r="FR99" s="94"/>
      <c r="FS99" s="94"/>
      <c r="FT99" s="94"/>
      <c r="FU99" s="94"/>
      <c r="FV99" s="94"/>
      <c r="FW99" s="94"/>
      <c r="FX99" s="94"/>
      <c r="FY99" s="94"/>
      <c r="FZ99" s="94"/>
      <c r="GA99" s="94"/>
      <c r="GB99" s="94"/>
      <c r="GC99" s="94"/>
      <c r="GD99" s="94"/>
      <c r="GE99" s="94"/>
      <c r="GF99" s="94"/>
      <c r="GG99" s="94"/>
      <c r="GH99" s="94"/>
      <c r="GI99" s="94"/>
      <c r="GJ99" s="94"/>
      <c r="GK99" s="94"/>
      <c r="GL99" s="94"/>
      <c r="GM99" s="94"/>
      <c r="GN99" s="94"/>
      <c r="GO99" s="94"/>
      <c r="GP99" s="94"/>
      <c r="GQ99" s="94"/>
      <c r="GR99" s="94"/>
      <c r="GS99" s="94"/>
      <c r="GT99" s="94"/>
      <c r="GU99" s="94"/>
      <c r="GV99" s="94"/>
      <c r="GW99" s="94"/>
      <c r="GX99" s="94"/>
      <c r="GY99" s="94"/>
      <c r="GZ99" s="94"/>
      <c r="HA99" s="94"/>
      <c r="HB99" s="94"/>
      <c r="HC99" s="94"/>
      <c r="HD99" s="94"/>
      <c r="HE99" s="94"/>
      <c r="HF99" s="94"/>
      <c r="HG99" s="94"/>
      <c r="HH99" s="94"/>
      <c r="HI99" s="94"/>
      <c r="HJ99" s="94"/>
      <c r="HK99" s="94"/>
    </row>
    <row r="100" spans="1:219" s="66" customFormat="1" ht="59.25" customHeight="1">
      <c r="A100" s="16"/>
      <c r="B100" s="7" t="s">
        <v>166</v>
      </c>
      <c r="C100" s="154" t="s">
        <v>18</v>
      </c>
      <c r="D100" s="154" t="s">
        <v>49</v>
      </c>
      <c r="E100" s="557">
        <v>5201503</v>
      </c>
      <c r="F100" s="161"/>
      <c r="G100" s="613">
        <f>G101</f>
        <v>850</v>
      </c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4"/>
      <c r="CY100" s="94"/>
      <c r="CZ100" s="94"/>
      <c r="DA100" s="94"/>
      <c r="DB100" s="94"/>
      <c r="DC100" s="94"/>
      <c r="DD100" s="94"/>
      <c r="DE100" s="94"/>
      <c r="DF100" s="94"/>
      <c r="DG100" s="94"/>
      <c r="DH100" s="94"/>
      <c r="DI100" s="94"/>
      <c r="DJ100" s="94"/>
      <c r="DK100" s="94"/>
      <c r="DL100" s="94"/>
      <c r="DM100" s="94"/>
      <c r="DN100" s="94"/>
      <c r="DO100" s="94"/>
      <c r="DP100" s="94"/>
      <c r="DQ100" s="94"/>
      <c r="DR100" s="94"/>
      <c r="DS100" s="94"/>
      <c r="DT100" s="94"/>
      <c r="DU100" s="94"/>
      <c r="DV100" s="94"/>
      <c r="DW100" s="94"/>
      <c r="DX100" s="94"/>
      <c r="DY100" s="94"/>
      <c r="DZ100" s="94"/>
      <c r="EA100" s="94"/>
      <c r="EB100" s="94"/>
      <c r="EC100" s="94"/>
      <c r="ED100" s="94"/>
      <c r="EE100" s="94"/>
      <c r="EF100" s="94"/>
      <c r="EG100" s="94"/>
      <c r="EH100" s="94"/>
      <c r="EI100" s="94"/>
      <c r="EJ100" s="94"/>
      <c r="EK100" s="94"/>
      <c r="EL100" s="94"/>
      <c r="EM100" s="94"/>
      <c r="EN100" s="94"/>
      <c r="EO100" s="94"/>
      <c r="EP100" s="94"/>
      <c r="EQ100" s="94"/>
      <c r="ER100" s="94"/>
      <c r="ES100" s="94"/>
      <c r="ET100" s="94"/>
      <c r="EU100" s="94"/>
      <c r="EV100" s="94"/>
      <c r="EW100" s="94"/>
      <c r="EX100" s="94"/>
      <c r="EY100" s="94"/>
      <c r="EZ100" s="94"/>
      <c r="FA100" s="94"/>
      <c r="FB100" s="94"/>
      <c r="FC100" s="94"/>
      <c r="FD100" s="94"/>
      <c r="FE100" s="94"/>
      <c r="FF100" s="94"/>
      <c r="FG100" s="94"/>
      <c r="FH100" s="94"/>
      <c r="FI100" s="94"/>
      <c r="FJ100" s="94"/>
      <c r="FK100" s="94"/>
      <c r="FL100" s="94"/>
      <c r="FM100" s="94"/>
      <c r="FN100" s="94"/>
      <c r="FO100" s="94"/>
      <c r="FP100" s="94"/>
      <c r="FQ100" s="94"/>
      <c r="FR100" s="94"/>
      <c r="FS100" s="94"/>
      <c r="FT100" s="94"/>
      <c r="FU100" s="94"/>
      <c r="FV100" s="94"/>
      <c r="FW100" s="94"/>
      <c r="FX100" s="94"/>
      <c r="FY100" s="94"/>
      <c r="FZ100" s="94"/>
      <c r="GA100" s="94"/>
      <c r="GB100" s="94"/>
      <c r="GC100" s="94"/>
      <c r="GD100" s="94"/>
      <c r="GE100" s="94"/>
      <c r="GF100" s="94"/>
      <c r="GG100" s="94"/>
      <c r="GH100" s="94"/>
      <c r="GI100" s="94"/>
      <c r="GJ100" s="94"/>
      <c r="GK100" s="94"/>
      <c r="GL100" s="94"/>
      <c r="GM100" s="94"/>
      <c r="GN100" s="94"/>
      <c r="GO100" s="94"/>
      <c r="GP100" s="94"/>
      <c r="GQ100" s="94"/>
      <c r="GR100" s="94"/>
      <c r="GS100" s="94"/>
      <c r="GT100" s="94"/>
      <c r="GU100" s="94"/>
      <c r="GV100" s="94"/>
      <c r="GW100" s="94"/>
      <c r="GX100" s="94"/>
      <c r="GY100" s="94"/>
      <c r="GZ100" s="94"/>
      <c r="HA100" s="94"/>
      <c r="HB100" s="94"/>
      <c r="HC100" s="94"/>
      <c r="HD100" s="94"/>
      <c r="HE100" s="94"/>
      <c r="HF100" s="94"/>
      <c r="HG100" s="94"/>
      <c r="HH100" s="94"/>
      <c r="HI100" s="94"/>
      <c r="HJ100" s="94"/>
      <c r="HK100" s="94"/>
    </row>
    <row r="101" spans="1:219" s="66" customFormat="1" ht="25.5">
      <c r="A101" s="16"/>
      <c r="B101" s="214" t="s">
        <v>165</v>
      </c>
      <c r="C101" s="559" t="s">
        <v>18</v>
      </c>
      <c r="D101" s="559" t="s">
        <v>49</v>
      </c>
      <c r="E101" s="215">
        <v>5201503</v>
      </c>
      <c r="F101" s="559" t="s">
        <v>126</v>
      </c>
      <c r="G101" s="560">
        <v>850</v>
      </c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94"/>
      <c r="CL101" s="94"/>
      <c r="CM101" s="94"/>
      <c r="CN101" s="94"/>
      <c r="CO101" s="94"/>
      <c r="CP101" s="94"/>
      <c r="CQ101" s="94"/>
      <c r="CR101" s="94"/>
      <c r="CS101" s="94"/>
      <c r="CT101" s="94"/>
      <c r="CU101" s="94"/>
      <c r="CV101" s="94"/>
      <c r="CW101" s="94"/>
      <c r="CX101" s="94"/>
      <c r="CY101" s="94"/>
      <c r="CZ101" s="94"/>
      <c r="DA101" s="94"/>
      <c r="DB101" s="94"/>
      <c r="DC101" s="94"/>
      <c r="DD101" s="94"/>
      <c r="DE101" s="94"/>
      <c r="DF101" s="94"/>
      <c r="DG101" s="94"/>
      <c r="DH101" s="94"/>
      <c r="DI101" s="94"/>
      <c r="DJ101" s="94"/>
      <c r="DK101" s="94"/>
      <c r="DL101" s="94"/>
      <c r="DM101" s="94"/>
      <c r="DN101" s="94"/>
      <c r="DO101" s="94"/>
      <c r="DP101" s="94"/>
      <c r="DQ101" s="94"/>
      <c r="DR101" s="94"/>
      <c r="DS101" s="94"/>
      <c r="DT101" s="94"/>
      <c r="DU101" s="94"/>
      <c r="DV101" s="94"/>
      <c r="DW101" s="94"/>
      <c r="DX101" s="94"/>
      <c r="DY101" s="94"/>
      <c r="DZ101" s="94"/>
      <c r="EA101" s="94"/>
      <c r="EB101" s="94"/>
      <c r="EC101" s="94"/>
      <c r="ED101" s="94"/>
      <c r="EE101" s="94"/>
      <c r="EF101" s="94"/>
      <c r="EG101" s="94"/>
      <c r="EH101" s="94"/>
      <c r="EI101" s="94"/>
      <c r="EJ101" s="94"/>
      <c r="EK101" s="94"/>
      <c r="EL101" s="94"/>
      <c r="EM101" s="94"/>
      <c r="EN101" s="94"/>
      <c r="EO101" s="94"/>
      <c r="EP101" s="94"/>
      <c r="EQ101" s="94"/>
      <c r="ER101" s="94"/>
      <c r="ES101" s="94"/>
      <c r="ET101" s="94"/>
      <c r="EU101" s="94"/>
      <c r="EV101" s="94"/>
      <c r="EW101" s="94"/>
      <c r="EX101" s="94"/>
      <c r="EY101" s="94"/>
      <c r="EZ101" s="94"/>
      <c r="FA101" s="94"/>
      <c r="FB101" s="94"/>
      <c r="FC101" s="94"/>
      <c r="FD101" s="94"/>
      <c r="FE101" s="94"/>
      <c r="FF101" s="94"/>
      <c r="FG101" s="94"/>
      <c r="FH101" s="94"/>
      <c r="FI101" s="94"/>
      <c r="FJ101" s="94"/>
      <c r="FK101" s="94"/>
      <c r="FL101" s="94"/>
      <c r="FM101" s="94"/>
      <c r="FN101" s="94"/>
      <c r="FO101" s="94"/>
      <c r="FP101" s="94"/>
      <c r="FQ101" s="94"/>
      <c r="FR101" s="94"/>
      <c r="FS101" s="94"/>
      <c r="FT101" s="94"/>
      <c r="FU101" s="94"/>
      <c r="FV101" s="94"/>
      <c r="FW101" s="94"/>
      <c r="FX101" s="94"/>
      <c r="FY101" s="94"/>
      <c r="FZ101" s="94"/>
      <c r="GA101" s="94"/>
      <c r="GB101" s="94"/>
      <c r="GC101" s="94"/>
      <c r="GD101" s="94"/>
      <c r="GE101" s="94"/>
      <c r="GF101" s="94"/>
      <c r="GG101" s="94"/>
      <c r="GH101" s="94"/>
      <c r="GI101" s="94"/>
      <c r="GJ101" s="94"/>
      <c r="GK101" s="94"/>
      <c r="GL101" s="94"/>
      <c r="GM101" s="94"/>
      <c r="GN101" s="94"/>
      <c r="GO101" s="94"/>
      <c r="GP101" s="94"/>
      <c r="GQ101" s="94"/>
      <c r="GR101" s="94"/>
      <c r="GS101" s="94"/>
      <c r="GT101" s="94"/>
      <c r="GU101" s="94"/>
      <c r="GV101" s="94"/>
      <c r="GW101" s="94"/>
      <c r="GX101" s="94"/>
      <c r="GY101" s="94"/>
      <c r="GZ101" s="94"/>
      <c r="HA101" s="94"/>
      <c r="HB101" s="94"/>
      <c r="HC101" s="94"/>
      <c r="HD101" s="94"/>
      <c r="HE101" s="94"/>
      <c r="HF101" s="94"/>
      <c r="HG101" s="94"/>
      <c r="HH101" s="94"/>
      <c r="HI101" s="94"/>
      <c r="HJ101" s="94"/>
      <c r="HK101" s="94"/>
    </row>
    <row r="102" spans="1:219" s="66" customFormat="1" ht="69.75" customHeight="1">
      <c r="A102" s="16"/>
      <c r="B102" s="217" t="s">
        <v>158</v>
      </c>
      <c r="C102" s="559" t="s">
        <v>18</v>
      </c>
      <c r="D102" s="559" t="s">
        <v>49</v>
      </c>
      <c r="E102" s="215">
        <v>5210100</v>
      </c>
      <c r="F102" s="559"/>
      <c r="G102" s="560">
        <f>G103</f>
        <v>143.67</v>
      </c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  <c r="DH102" s="94"/>
      <c r="DI102" s="94"/>
      <c r="DJ102" s="94"/>
      <c r="DK102" s="94"/>
      <c r="DL102" s="94"/>
      <c r="DM102" s="94"/>
      <c r="DN102" s="94"/>
      <c r="DO102" s="94"/>
      <c r="DP102" s="94"/>
      <c r="DQ102" s="94"/>
      <c r="DR102" s="94"/>
      <c r="DS102" s="94"/>
      <c r="DT102" s="94"/>
      <c r="DU102" s="94"/>
      <c r="DV102" s="94"/>
      <c r="DW102" s="94"/>
      <c r="DX102" s="94"/>
      <c r="DY102" s="94"/>
      <c r="DZ102" s="94"/>
      <c r="EA102" s="94"/>
      <c r="EB102" s="94"/>
      <c r="EC102" s="94"/>
      <c r="ED102" s="94"/>
      <c r="EE102" s="94"/>
      <c r="EF102" s="94"/>
      <c r="EG102" s="94"/>
      <c r="EH102" s="94"/>
      <c r="EI102" s="94"/>
      <c r="EJ102" s="94"/>
      <c r="EK102" s="94"/>
      <c r="EL102" s="94"/>
      <c r="EM102" s="94"/>
      <c r="EN102" s="94"/>
      <c r="EO102" s="94"/>
      <c r="EP102" s="94"/>
      <c r="EQ102" s="94"/>
      <c r="ER102" s="94"/>
      <c r="ES102" s="94"/>
      <c r="ET102" s="94"/>
      <c r="EU102" s="94"/>
      <c r="EV102" s="94"/>
      <c r="EW102" s="94"/>
      <c r="EX102" s="94"/>
      <c r="EY102" s="94"/>
      <c r="EZ102" s="94"/>
      <c r="FA102" s="94"/>
      <c r="FB102" s="94"/>
      <c r="FC102" s="94"/>
      <c r="FD102" s="94"/>
      <c r="FE102" s="94"/>
      <c r="FF102" s="94"/>
      <c r="FG102" s="94"/>
      <c r="FH102" s="94"/>
      <c r="FI102" s="94"/>
      <c r="FJ102" s="94"/>
      <c r="FK102" s="94"/>
      <c r="FL102" s="94"/>
      <c r="FM102" s="94"/>
      <c r="FN102" s="94"/>
      <c r="FO102" s="94"/>
      <c r="FP102" s="94"/>
      <c r="FQ102" s="94"/>
      <c r="FR102" s="94"/>
      <c r="FS102" s="94"/>
      <c r="FT102" s="94"/>
      <c r="FU102" s="94"/>
      <c r="FV102" s="94"/>
      <c r="FW102" s="94"/>
      <c r="FX102" s="94"/>
      <c r="FY102" s="94"/>
      <c r="FZ102" s="94"/>
      <c r="GA102" s="94"/>
      <c r="GB102" s="94"/>
      <c r="GC102" s="94"/>
      <c r="GD102" s="94"/>
      <c r="GE102" s="94"/>
      <c r="GF102" s="94"/>
      <c r="GG102" s="94"/>
      <c r="GH102" s="94"/>
      <c r="GI102" s="94"/>
      <c r="GJ102" s="94"/>
      <c r="GK102" s="94"/>
      <c r="GL102" s="94"/>
      <c r="GM102" s="94"/>
      <c r="GN102" s="94"/>
      <c r="GO102" s="94"/>
      <c r="GP102" s="94"/>
      <c r="GQ102" s="94"/>
      <c r="GR102" s="94"/>
      <c r="GS102" s="94"/>
      <c r="GT102" s="94"/>
      <c r="GU102" s="94"/>
      <c r="GV102" s="94"/>
      <c r="GW102" s="94"/>
      <c r="GX102" s="94"/>
      <c r="GY102" s="94"/>
      <c r="GZ102" s="94"/>
      <c r="HA102" s="94"/>
      <c r="HB102" s="94"/>
      <c r="HC102" s="94"/>
      <c r="HD102" s="94"/>
      <c r="HE102" s="94"/>
      <c r="HF102" s="94"/>
      <c r="HG102" s="94"/>
      <c r="HH102" s="94"/>
      <c r="HI102" s="94"/>
      <c r="HJ102" s="94"/>
      <c r="HK102" s="94"/>
    </row>
    <row r="103" spans="1:219" s="66" customFormat="1" ht="51">
      <c r="A103" s="16"/>
      <c r="B103" s="217" t="s">
        <v>162</v>
      </c>
      <c r="C103" s="559" t="s">
        <v>18</v>
      </c>
      <c r="D103" s="559" t="s">
        <v>49</v>
      </c>
      <c r="E103" s="215">
        <v>5210140</v>
      </c>
      <c r="F103" s="559"/>
      <c r="G103" s="560">
        <f>G104</f>
        <v>143.67</v>
      </c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  <c r="DU103" s="94"/>
      <c r="DV103" s="94"/>
      <c r="DW103" s="94"/>
      <c r="DX103" s="94"/>
      <c r="DY103" s="94"/>
      <c r="DZ103" s="94"/>
      <c r="EA103" s="94"/>
      <c r="EB103" s="94"/>
      <c r="EC103" s="94"/>
      <c r="ED103" s="94"/>
      <c r="EE103" s="94"/>
      <c r="EF103" s="94"/>
      <c r="EG103" s="94"/>
      <c r="EH103" s="94"/>
      <c r="EI103" s="94"/>
      <c r="EJ103" s="94"/>
      <c r="EK103" s="94"/>
      <c r="EL103" s="94"/>
      <c r="EM103" s="94"/>
      <c r="EN103" s="94"/>
      <c r="EO103" s="94"/>
      <c r="EP103" s="94"/>
      <c r="EQ103" s="94"/>
      <c r="ER103" s="94"/>
      <c r="ES103" s="94"/>
      <c r="ET103" s="94"/>
      <c r="EU103" s="94"/>
      <c r="EV103" s="94"/>
      <c r="EW103" s="94"/>
      <c r="EX103" s="94"/>
      <c r="EY103" s="94"/>
      <c r="EZ103" s="94"/>
      <c r="FA103" s="94"/>
      <c r="FB103" s="94"/>
      <c r="FC103" s="94"/>
      <c r="FD103" s="94"/>
      <c r="FE103" s="94"/>
      <c r="FF103" s="94"/>
      <c r="FG103" s="94"/>
      <c r="FH103" s="94"/>
      <c r="FI103" s="94"/>
      <c r="FJ103" s="94"/>
      <c r="FK103" s="94"/>
      <c r="FL103" s="94"/>
      <c r="FM103" s="94"/>
      <c r="FN103" s="94"/>
      <c r="FO103" s="94"/>
      <c r="FP103" s="94"/>
      <c r="FQ103" s="94"/>
      <c r="FR103" s="94"/>
      <c r="FS103" s="94"/>
      <c r="FT103" s="94"/>
      <c r="FU103" s="94"/>
      <c r="FV103" s="94"/>
      <c r="FW103" s="94"/>
      <c r="FX103" s="94"/>
      <c r="FY103" s="94"/>
      <c r="FZ103" s="94"/>
      <c r="GA103" s="94"/>
      <c r="GB103" s="94"/>
      <c r="GC103" s="94"/>
      <c r="GD103" s="94"/>
      <c r="GE103" s="94"/>
      <c r="GF103" s="94"/>
      <c r="GG103" s="94"/>
      <c r="GH103" s="94"/>
      <c r="GI103" s="94"/>
      <c r="GJ103" s="94"/>
      <c r="GK103" s="94"/>
      <c r="GL103" s="94"/>
      <c r="GM103" s="94"/>
      <c r="GN103" s="94"/>
      <c r="GO103" s="94"/>
      <c r="GP103" s="94"/>
      <c r="GQ103" s="94"/>
      <c r="GR103" s="94"/>
      <c r="GS103" s="94"/>
      <c r="GT103" s="94"/>
      <c r="GU103" s="94"/>
      <c r="GV103" s="94"/>
      <c r="GW103" s="94"/>
      <c r="GX103" s="94"/>
      <c r="GY103" s="94"/>
      <c r="GZ103" s="94"/>
      <c r="HA103" s="94"/>
      <c r="HB103" s="94"/>
      <c r="HC103" s="94"/>
      <c r="HD103" s="94"/>
      <c r="HE103" s="94"/>
      <c r="HF103" s="94"/>
      <c r="HG103" s="94"/>
      <c r="HH103" s="94"/>
      <c r="HI103" s="94"/>
      <c r="HJ103" s="94"/>
      <c r="HK103" s="94"/>
    </row>
    <row r="104" spans="1:219" s="66" customFormat="1" ht="25.5">
      <c r="A104" s="16"/>
      <c r="B104" s="214" t="s">
        <v>165</v>
      </c>
      <c r="C104" s="559" t="s">
        <v>18</v>
      </c>
      <c r="D104" s="559" t="s">
        <v>49</v>
      </c>
      <c r="E104" s="215">
        <v>5210140</v>
      </c>
      <c r="F104" s="559" t="s">
        <v>126</v>
      </c>
      <c r="G104" s="560">
        <v>143.67</v>
      </c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/>
      <c r="DB104" s="94"/>
      <c r="DC104" s="94"/>
      <c r="DD104" s="94"/>
      <c r="DE104" s="94"/>
      <c r="DF104" s="94"/>
      <c r="DG104" s="94"/>
      <c r="DH104" s="94"/>
      <c r="DI104" s="94"/>
      <c r="DJ104" s="94"/>
      <c r="DK104" s="94"/>
      <c r="DL104" s="94"/>
      <c r="DM104" s="94"/>
      <c r="DN104" s="94"/>
      <c r="DO104" s="94"/>
      <c r="DP104" s="94"/>
      <c r="DQ104" s="94"/>
      <c r="DR104" s="94"/>
      <c r="DS104" s="94"/>
      <c r="DT104" s="94"/>
      <c r="DU104" s="94"/>
      <c r="DV104" s="94"/>
      <c r="DW104" s="94"/>
      <c r="DX104" s="94"/>
      <c r="DY104" s="94"/>
      <c r="DZ104" s="94"/>
      <c r="EA104" s="94"/>
      <c r="EB104" s="94"/>
      <c r="EC104" s="94"/>
      <c r="ED104" s="94"/>
      <c r="EE104" s="94"/>
      <c r="EF104" s="94"/>
      <c r="EG104" s="94"/>
      <c r="EH104" s="94"/>
      <c r="EI104" s="94"/>
      <c r="EJ104" s="94"/>
      <c r="EK104" s="94"/>
      <c r="EL104" s="94"/>
      <c r="EM104" s="94"/>
      <c r="EN104" s="94"/>
      <c r="EO104" s="94"/>
      <c r="EP104" s="94"/>
      <c r="EQ104" s="94"/>
      <c r="ER104" s="94"/>
      <c r="ES104" s="94"/>
      <c r="ET104" s="94"/>
      <c r="EU104" s="94"/>
      <c r="EV104" s="94"/>
      <c r="EW104" s="94"/>
      <c r="EX104" s="94"/>
      <c r="EY104" s="94"/>
      <c r="EZ104" s="94"/>
      <c r="FA104" s="94"/>
      <c r="FB104" s="94"/>
      <c r="FC104" s="94"/>
      <c r="FD104" s="94"/>
      <c r="FE104" s="94"/>
      <c r="FF104" s="94"/>
      <c r="FG104" s="94"/>
      <c r="FH104" s="94"/>
      <c r="FI104" s="94"/>
      <c r="FJ104" s="94"/>
      <c r="FK104" s="94"/>
      <c r="FL104" s="94"/>
      <c r="FM104" s="94"/>
      <c r="FN104" s="94"/>
      <c r="FO104" s="94"/>
      <c r="FP104" s="94"/>
      <c r="FQ104" s="94"/>
      <c r="FR104" s="94"/>
      <c r="FS104" s="94"/>
      <c r="FT104" s="94"/>
      <c r="FU104" s="94"/>
      <c r="FV104" s="94"/>
      <c r="FW104" s="94"/>
      <c r="FX104" s="94"/>
      <c r="FY104" s="94"/>
      <c r="FZ104" s="94"/>
      <c r="GA104" s="94"/>
      <c r="GB104" s="94"/>
      <c r="GC104" s="94"/>
      <c r="GD104" s="94"/>
      <c r="GE104" s="94"/>
      <c r="GF104" s="94"/>
      <c r="GG104" s="94"/>
      <c r="GH104" s="94"/>
      <c r="GI104" s="94"/>
      <c r="GJ104" s="94"/>
      <c r="GK104" s="94"/>
      <c r="GL104" s="94"/>
      <c r="GM104" s="94"/>
      <c r="GN104" s="94"/>
      <c r="GO104" s="94"/>
      <c r="GP104" s="94"/>
      <c r="GQ104" s="94"/>
      <c r="GR104" s="94"/>
      <c r="GS104" s="94"/>
      <c r="GT104" s="94"/>
      <c r="GU104" s="94"/>
      <c r="GV104" s="94"/>
      <c r="GW104" s="94"/>
      <c r="GX104" s="94"/>
      <c r="GY104" s="94"/>
      <c r="GZ104" s="94"/>
      <c r="HA104" s="94"/>
      <c r="HB104" s="94"/>
      <c r="HC104" s="94"/>
      <c r="HD104" s="94"/>
      <c r="HE104" s="94"/>
      <c r="HF104" s="94"/>
      <c r="HG104" s="94"/>
      <c r="HH104" s="94"/>
      <c r="HI104" s="94"/>
      <c r="HJ104" s="94"/>
      <c r="HK104" s="94"/>
    </row>
    <row r="105" spans="1:219" s="67" customFormat="1" ht="12.75">
      <c r="A105" s="58"/>
      <c r="B105" s="248" t="s">
        <v>50</v>
      </c>
      <c r="C105" s="249" t="s">
        <v>18</v>
      </c>
      <c r="D105" s="161" t="s">
        <v>49</v>
      </c>
      <c r="E105" s="250">
        <v>6000100</v>
      </c>
      <c r="F105" s="161"/>
      <c r="G105" s="251">
        <f>G106</f>
        <v>1048</v>
      </c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5"/>
      <c r="FF105" s="95"/>
      <c r="FG105" s="95"/>
      <c r="FH105" s="95"/>
      <c r="FI105" s="95"/>
      <c r="FJ105" s="95"/>
      <c r="FK105" s="95"/>
      <c r="FL105" s="95"/>
      <c r="FM105" s="95"/>
      <c r="FN105" s="95"/>
      <c r="FO105" s="95"/>
      <c r="FP105" s="95"/>
      <c r="FQ105" s="95"/>
      <c r="FR105" s="95"/>
      <c r="FS105" s="95"/>
      <c r="FT105" s="95"/>
      <c r="FU105" s="95"/>
      <c r="FV105" s="95"/>
      <c r="FW105" s="95"/>
      <c r="FX105" s="95"/>
      <c r="FY105" s="95"/>
      <c r="FZ105" s="95"/>
      <c r="GA105" s="95"/>
      <c r="GB105" s="95"/>
      <c r="GC105" s="95"/>
      <c r="GD105" s="95"/>
      <c r="GE105" s="95"/>
      <c r="GF105" s="95"/>
      <c r="GG105" s="95"/>
      <c r="GH105" s="95"/>
      <c r="GI105" s="95"/>
      <c r="GJ105" s="95"/>
      <c r="GK105" s="95"/>
      <c r="GL105" s="95"/>
      <c r="GM105" s="95"/>
      <c r="GN105" s="95"/>
      <c r="GO105" s="95"/>
      <c r="GP105" s="95"/>
      <c r="GQ105" s="95"/>
      <c r="GR105" s="95"/>
      <c r="GS105" s="95"/>
      <c r="GT105" s="95"/>
      <c r="GU105" s="95"/>
      <c r="GV105" s="95"/>
      <c r="GW105" s="95"/>
      <c r="GX105" s="95"/>
      <c r="GY105" s="95"/>
      <c r="GZ105" s="95"/>
      <c r="HA105" s="95"/>
      <c r="HB105" s="95"/>
      <c r="HC105" s="95"/>
      <c r="HD105" s="95"/>
      <c r="HE105" s="95"/>
      <c r="HF105" s="95"/>
      <c r="HG105" s="95"/>
      <c r="HH105" s="95"/>
      <c r="HI105" s="95"/>
      <c r="HJ105" s="95"/>
      <c r="HK105" s="95"/>
    </row>
    <row r="106" spans="1:219" s="65" customFormat="1" ht="25.5">
      <c r="A106" s="13"/>
      <c r="B106" s="214" t="s">
        <v>165</v>
      </c>
      <c r="C106" s="118" t="s">
        <v>18</v>
      </c>
      <c r="D106" s="31" t="s">
        <v>49</v>
      </c>
      <c r="E106" s="114">
        <v>6000100</v>
      </c>
      <c r="F106" s="31" t="s">
        <v>126</v>
      </c>
      <c r="G106" s="186">
        <f>1638-540-50</f>
        <v>1048</v>
      </c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DS106" s="93"/>
      <c r="DT106" s="93"/>
      <c r="DU106" s="93"/>
      <c r="DV106" s="93"/>
      <c r="DW106" s="93"/>
      <c r="DX106" s="93"/>
      <c r="DY106" s="93"/>
      <c r="DZ106" s="93"/>
      <c r="EA106" s="93"/>
      <c r="EB106" s="93"/>
      <c r="EC106" s="93"/>
      <c r="ED106" s="93"/>
      <c r="EE106" s="93"/>
      <c r="EF106" s="93"/>
      <c r="EG106" s="93"/>
      <c r="EH106" s="93"/>
      <c r="EI106" s="93"/>
      <c r="EJ106" s="93"/>
      <c r="EK106" s="93"/>
      <c r="EL106" s="93"/>
      <c r="EM106" s="93"/>
      <c r="EN106" s="93"/>
      <c r="EO106" s="93"/>
      <c r="EP106" s="93"/>
      <c r="EQ106" s="93"/>
      <c r="ER106" s="93"/>
      <c r="ES106" s="93"/>
      <c r="ET106" s="93"/>
      <c r="EU106" s="93"/>
      <c r="EV106" s="93"/>
      <c r="EW106" s="93"/>
      <c r="EX106" s="93"/>
      <c r="EY106" s="93"/>
      <c r="EZ106" s="93"/>
      <c r="FA106" s="93"/>
      <c r="FB106" s="93"/>
      <c r="FC106" s="93"/>
      <c r="FD106" s="93"/>
      <c r="FE106" s="93"/>
      <c r="FF106" s="93"/>
      <c r="FG106" s="93"/>
      <c r="FH106" s="93"/>
      <c r="FI106" s="93"/>
      <c r="FJ106" s="93"/>
      <c r="FK106" s="93"/>
      <c r="FL106" s="93"/>
      <c r="FM106" s="93"/>
      <c r="FN106" s="93"/>
      <c r="FO106" s="93"/>
      <c r="FP106" s="93"/>
      <c r="FQ106" s="93"/>
      <c r="FR106" s="93"/>
      <c r="FS106" s="93"/>
      <c r="FT106" s="93"/>
      <c r="FU106" s="93"/>
      <c r="FV106" s="93"/>
      <c r="FW106" s="93"/>
      <c r="FX106" s="93"/>
      <c r="FY106" s="93"/>
      <c r="FZ106" s="93"/>
      <c r="GA106" s="93"/>
      <c r="GB106" s="93"/>
      <c r="GC106" s="93"/>
      <c r="GD106" s="93"/>
      <c r="GE106" s="93"/>
      <c r="GF106" s="93"/>
      <c r="GG106" s="93"/>
      <c r="GH106" s="93"/>
      <c r="GI106" s="93"/>
      <c r="GJ106" s="93"/>
      <c r="GK106" s="93"/>
      <c r="GL106" s="93"/>
      <c r="GM106" s="93"/>
      <c r="GN106" s="93"/>
      <c r="GO106" s="93"/>
      <c r="GP106" s="93"/>
      <c r="GQ106" s="93"/>
      <c r="GR106" s="93"/>
      <c r="GS106" s="93"/>
      <c r="GT106" s="93"/>
      <c r="GU106" s="93"/>
      <c r="GV106" s="93"/>
      <c r="GW106" s="93"/>
      <c r="GX106" s="93"/>
      <c r="GY106" s="93"/>
      <c r="GZ106" s="93"/>
      <c r="HA106" s="93"/>
      <c r="HB106" s="93"/>
      <c r="HC106" s="93"/>
      <c r="HD106" s="93"/>
      <c r="HE106" s="93"/>
      <c r="HF106" s="93"/>
      <c r="HG106" s="93"/>
      <c r="HH106" s="93"/>
      <c r="HI106" s="93"/>
      <c r="HJ106" s="93"/>
      <c r="HK106" s="93"/>
    </row>
    <row r="107" spans="1:219" s="65" customFormat="1" ht="12.75">
      <c r="A107" s="13"/>
      <c r="B107" s="104" t="s">
        <v>79</v>
      </c>
      <c r="C107" s="57" t="s">
        <v>18</v>
      </c>
      <c r="D107" s="49" t="s">
        <v>49</v>
      </c>
      <c r="E107" s="116">
        <v>6000300</v>
      </c>
      <c r="F107" s="49"/>
      <c r="G107" s="198">
        <f>G108</f>
        <v>60</v>
      </c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3"/>
      <c r="DR107" s="93"/>
      <c r="DS107" s="93"/>
      <c r="DT107" s="93"/>
      <c r="DU107" s="93"/>
      <c r="DV107" s="93"/>
      <c r="DW107" s="93"/>
      <c r="DX107" s="93"/>
      <c r="DY107" s="93"/>
      <c r="DZ107" s="93"/>
      <c r="EA107" s="93"/>
      <c r="EB107" s="93"/>
      <c r="EC107" s="93"/>
      <c r="ED107" s="93"/>
      <c r="EE107" s="93"/>
      <c r="EF107" s="93"/>
      <c r="EG107" s="93"/>
      <c r="EH107" s="93"/>
      <c r="EI107" s="93"/>
      <c r="EJ107" s="93"/>
      <c r="EK107" s="93"/>
      <c r="EL107" s="93"/>
      <c r="EM107" s="93"/>
      <c r="EN107" s="93"/>
      <c r="EO107" s="93"/>
      <c r="EP107" s="93"/>
      <c r="EQ107" s="93"/>
      <c r="ER107" s="93"/>
      <c r="ES107" s="93"/>
      <c r="ET107" s="93"/>
      <c r="EU107" s="93"/>
      <c r="EV107" s="93"/>
      <c r="EW107" s="93"/>
      <c r="EX107" s="93"/>
      <c r="EY107" s="93"/>
      <c r="EZ107" s="93"/>
      <c r="FA107" s="93"/>
      <c r="FB107" s="93"/>
      <c r="FC107" s="93"/>
      <c r="FD107" s="93"/>
      <c r="FE107" s="93"/>
      <c r="FF107" s="93"/>
      <c r="FG107" s="93"/>
      <c r="FH107" s="93"/>
      <c r="FI107" s="93"/>
      <c r="FJ107" s="93"/>
      <c r="FK107" s="93"/>
      <c r="FL107" s="93"/>
      <c r="FM107" s="93"/>
      <c r="FN107" s="93"/>
      <c r="FO107" s="93"/>
      <c r="FP107" s="93"/>
      <c r="FQ107" s="93"/>
      <c r="FR107" s="93"/>
      <c r="FS107" s="93"/>
      <c r="FT107" s="93"/>
      <c r="FU107" s="93"/>
      <c r="FV107" s="93"/>
      <c r="FW107" s="93"/>
      <c r="FX107" s="93"/>
      <c r="FY107" s="93"/>
      <c r="FZ107" s="93"/>
      <c r="GA107" s="93"/>
      <c r="GB107" s="93"/>
      <c r="GC107" s="93"/>
      <c r="GD107" s="93"/>
      <c r="GE107" s="93"/>
      <c r="GF107" s="93"/>
      <c r="GG107" s="93"/>
      <c r="GH107" s="93"/>
      <c r="GI107" s="93"/>
      <c r="GJ107" s="93"/>
      <c r="GK107" s="93"/>
      <c r="GL107" s="93"/>
      <c r="GM107" s="93"/>
      <c r="GN107" s="93"/>
      <c r="GO107" s="93"/>
      <c r="GP107" s="93"/>
      <c r="GQ107" s="93"/>
      <c r="GR107" s="93"/>
      <c r="GS107" s="93"/>
      <c r="GT107" s="93"/>
      <c r="GU107" s="93"/>
      <c r="GV107" s="93"/>
      <c r="GW107" s="93"/>
      <c r="GX107" s="93"/>
      <c r="GY107" s="93"/>
      <c r="GZ107" s="93"/>
      <c r="HA107" s="93"/>
      <c r="HB107" s="93"/>
      <c r="HC107" s="93"/>
      <c r="HD107" s="93"/>
      <c r="HE107" s="93"/>
      <c r="HF107" s="93"/>
      <c r="HG107" s="93"/>
      <c r="HH107" s="93"/>
      <c r="HI107" s="93"/>
      <c r="HJ107" s="93"/>
      <c r="HK107" s="93"/>
    </row>
    <row r="108" spans="1:219" s="65" customFormat="1" ht="28.5" customHeight="1">
      <c r="A108" s="13"/>
      <c r="B108" s="214" t="s">
        <v>165</v>
      </c>
      <c r="C108" s="118" t="s">
        <v>18</v>
      </c>
      <c r="D108" s="31" t="s">
        <v>49</v>
      </c>
      <c r="E108" s="114">
        <v>6000300</v>
      </c>
      <c r="F108" s="31" t="s">
        <v>126</v>
      </c>
      <c r="G108" s="186">
        <v>60</v>
      </c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  <c r="DP108" s="93"/>
      <c r="DQ108" s="93"/>
      <c r="DR108" s="93"/>
      <c r="DS108" s="93"/>
      <c r="DT108" s="93"/>
      <c r="DU108" s="93"/>
      <c r="DV108" s="93"/>
      <c r="DW108" s="93"/>
      <c r="DX108" s="93"/>
      <c r="DY108" s="93"/>
      <c r="DZ108" s="93"/>
      <c r="EA108" s="93"/>
      <c r="EB108" s="93"/>
      <c r="EC108" s="93"/>
      <c r="ED108" s="93"/>
      <c r="EE108" s="93"/>
      <c r="EF108" s="93"/>
      <c r="EG108" s="93"/>
      <c r="EH108" s="93"/>
      <c r="EI108" s="93"/>
      <c r="EJ108" s="93"/>
      <c r="EK108" s="93"/>
      <c r="EL108" s="93"/>
      <c r="EM108" s="93"/>
      <c r="EN108" s="93"/>
      <c r="EO108" s="93"/>
      <c r="EP108" s="93"/>
      <c r="EQ108" s="93"/>
      <c r="ER108" s="93"/>
      <c r="ES108" s="93"/>
      <c r="ET108" s="93"/>
      <c r="EU108" s="93"/>
      <c r="EV108" s="93"/>
      <c r="EW108" s="93"/>
      <c r="EX108" s="93"/>
      <c r="EY108" s="93"/>
      <c r="EZ108" s="93"/>
      <c r="FA108" s="93"/>
      <c r="FB108" s="93"/>
      <c r="FC108" s="93"/>
      <c r="FD108" s="93"/>
      <c r="FE108" s="93"/>
      <c r="FF108" s="93"/>
      <c r="FG108" s="93"/>
      <c r="FH108" s="93"/>
      <c r="FI108" s="93"/>
      <c r="FJ108" s="93"/>
      <c r="FK108" s="93"/>
      <c r="FL108" s="93"/>
      <c r="FM108" s="93"/>
      <c r="FN108" s="93"/>
      <c r="FO108" s="93"/>
      <c r="FP108" s="93"/>
      <c r="FQ108" s="93"/>
      <c r="FR108" s="93"/>
      <c r="FS108" s="93"/>
      <c r="FT108" s="93"/>
      <c r="FU108" s="93"/>
      <c r="FV108" s="93"/>
      <c r="FW108" s="93"/>
      <c r="FX108" s="93"/>
      <c r="FY108" s="93"/>
      <c r="FZ108" s="93"/>
      <c r="GA108" s="93"/>
      <c r="GB108" s="93"/>
      <c r="GC108" s="93"/>
      <c r="GD108" s="93"/>
      <c r="GE108" s="93"/>
      <c r="GF108" s="93"/>
      <c r="GG108" s="93"/>
      <c r="GH108" s="93"/>
      <c r="GI108" s="93"/>
      <c r="GJ108" s="93"/>
      <c r="GK108" s="93"/>
      <c r="GL108" s="93"/>
      <c r="GM108" s="93"/>
      <c r="GN108" s="93"/>
      <c r="GO108" s="93"/>
      <c r="GP108" s="93"/>
      <c r="GQ108" s="93"/>
      <c r="GR108" s="93"/>
      <c r="GS108" s="93"/>
      <c r="GT108" s="93"/>
      <c r="GU108" s="93"/>
      <c r="GV108" s="93"/>
      <c r="GW108" s="93"/>
      <c r="GX108" s="93"/>
      <c r="GY108" s="93"/>
      <c r="GZ108" s="93"/>
      <c r="HA108" s="93"/>
      <c r="HB108" s="93"/>
      <c r="HC108" s="93"/>
      <c r="HD108" s="93"/>
      <c r="HE108" s="93"/>
      <c r="HF108" s="93"/>
      <c r="HG108" s="93"/>
      <c r="HH108" s="93"/>
      <c r="HI108" s="93"/>
      <c r="HJ108" s="93"/>
      <c r="HK108" s="93"/>
    </row>
    <row r="109" spans="1:219" s="67" customFormat="1" ht="25.5">
      <c r="A109" s="58"/>
      <c r="B109" s="117" t="s">
        <v>51</v>
      </c>
      <c r="C109" s="57" t="s">
        <v>18</v>
      </c>
      <c r="D109" s="49" t="s">
        <v>49</v>
      </c>
      <c r="E109" s="116">
        <v>6000500</v>
      </c>
      <c r="F109" s="49"/>
      <c r="G109" s="200">
        <f>G110</f>
        <v>800</v>
      </c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/>
      <c r="EM109" s="95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95"/>
      <c r="EY109" s="95"/>
      <c r="EZ109" s="95"/>
      <c r="FA109" s="95"/>
      <c r="FB109" s="95"/>
      <c r="FC109" s="95"/>
      <c r="FD109" s="95"/>
      <c r="FE109" s="95"/>
      <c r="FF109" s="95"/>
      <c r="FG109" s="95"/>
      <c r="FH109" s="95"/>
      <c r="FI109" s="95"/>
      <c r="FJ109" s="95"/>
      <c r="FK109" s="95"/>
      <c r="FL109" s="95"/>
      <c r="FM109" s="95"/>
      <c r="FN109" s="95"/>
      <c r="FO109" s="95"/>
      <c r="FP109" s="95"/>
      <c r="FQ109" s="95"/>
      <c r="FR109" s="95"/>
      <c r="FS109" s="95"/>
      <c r="FT109" s="95"/>
      <c r="FU109" s="95"/>
      <c r="FV109" s="95"/>
      <c r="FW109" s="95"/>
      <c r="FX109" s="95"/>
      <c r="FY109" s="95"/>
      <c r="FZ109" s="95"/>
      <c r="GA109" s="95"/>
      <c r="GB109" s="95"/>
      <c r="GC109" s="95"/>
      <c r="GD109" s="95"/>
      <c r="GE109" s="95"/>
      <c r="GF109" s="95"/>
      <c r="GG109" s="95"/>
      <c r="GH109" s="95"/>
      <c r="GI109" s="95"/>
      <c r="GJ109" s="95"/>
      <c r="GK109" s="95"/>
      <c r="GL109" s="95"/>
      <c r="GM109" s="95"/>
      <c r="GN109" s="95"/>
      <c r="GO109" s="95"/>
      <c r="GP109" s="95"/>
      <c r="GQ109" s="95"/>
      <c r="GR109" s="95"/>
      <c r="GS109" s="95"/>
      <c r="GT109" s="95"/>
      <c r="GU109" s="95"/>
      <c r="GV109" s="95"/>
      <c r="GW109" s="95"/>
      <c r="GX109" s="95"/>
      <c r="GY109" s="95"/>
      <c r="GZ109" s="95"/>
      <c r="HA109" s="95"/>
      <c r="HB109" s="95"/>
      <c r="HC109" s="95"/>
      <c r="HD109" s="95"/>
      <c r="HE109" s="95"/>
      <c r="HF109" s="95"/>
      <c r="HG109" s="95"/>
      <c r="HH109" s="95"/>
      <c r="HI109" s="95"/>
      <c r="HJ109" s="95"/>
      <c r="HK109" s="95"/>
    </row>
    <row r="110" spans="1:219" s="65" customFormat="1" ht="28.5" customHeight="1">
      <c r="A110" s="13"/>
      <c r="B110" s="214" t="s">
        <v>165</v>
      </c>
      <c r="C110" s="73" t="s">
        <v>18</v>
      </c>
      <c r="D110" s="126" t="s">
        <v>49</v>
      </c>
      <c r="E110" s="133">
        <v>6000500</v>
      </c>
      <c r="F110" s="126" t="s">
        <v>126</v>
      </c>
      <c r="G110" s="201">
        <f>1500-700</f>
        <v>800</v>
      </c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  <c r="DT110" s="93"/>
      <c r="DU110" s="93"/>
      <c r="DV110" s="93"/>
      <c r="DW110" s="93"/>
      <c r="DX110" s="93"/>
      <c r="DY110" s="93"/>
      <c r="DZ110" s="93"/>
      <c r="EA110" s="93"/>
      <c r="EB110" s="93"/>
      <c r="EC110" s="93"/>
      <c r="ED110" s="93"/>
      <c r="EE110" s="93"/>
      <c r="EF110" s="93"/>
      <c r="EG110" s="93"/>
      <c r="EH110" s="93"/>
      <c r="EI110" s="93"/>
      <c r="EJ110" s="93"/>
      <c r="EK110" s="93"/>
      <c r="EL110" s="93"/>
      <c r="EM110" s="93"/>
      <c r="EN110" s="93"/>
      <c r="EO110" s="93"/>
      <c r="EP110" s="93"/>
      <c r="EQ110" s="93"/>
      <c r="ER110" s="93"/>
      <c r="ES110" s="93"/>
      <c r="ET110" s="93"/>
      <c r="EU110" s="93"/>
      <c r="EV110" s="93"/>
      <c r="EW110" s="93"/>
      <c r="EX110" s="93"/>
      <c r="EY110" s="93"/>
      <c r="EZ110" s="93"/>
      <c r="FA110" s="93"/>
      <c r="FB110" s="93"/>
      <c r="FC110" s="93"/>
      <c r="FD110" s="93"/>
      <c r="FE110" s="93"/>
      <c r="FF110" s="93"/>
      <c r="FG110" s="93"/>
      <c r="FH110" s="93"/>
      <c r="FI110" s="93"/>
      <c r="FJ110" s="93"/>
      <c r="FK110" s="93"/>
      <c r="FL110" s="93"/>
      <c r="FM110" s="93"/>
      <c r="FN110" s="93"/>
      <c r="FO110" s="93"/>
      <c r="FP110" s="93"/>
      <c r="FQ110" s="93"/>
      <c r="FR110" s="93"/>
      <c r="FS110" s="93"/>
      <c r="FT110" s="93"/>
      <c r="FU110" s="93"/>
      <c r="FV110" s="93"/>
      <c r="FW110" s="93"/>
      <c r="FX110" s="93"/>
      <c r="FY110" s="93"/>
      <c r="FZ110" s="93"/>
      <c r="GA110" s="93"/>
      <c r="GB110" s="93"/>
      <c r="GC110" s="93"/>
      <c r="GD110" s="93"/>
      <c r="GE110" s="93"/>
      <c r="GF110" s="93"/>
      <c r="GG110" s="93"/>
      <c r="GH110" s="93"/>
      <c r="GI110" s="93"/>
      <c r="GJ110" s="93"/>
      <c r="GK110" s="93"/>
      <c r="GL110" s="93"/>
      <c r="GM110" s="93"/>
      <c r="GN110" s="93"/>
      <c r="GO110" s="93"/>
      <c r="GP110" s="93"/>
      <c r="GQ110" s="93"/>
      <c r="GR110" s="93"/>
      <c r="GS110" s="93"/>
      <c r="GT110" s="93"/>
      <c r="GU110" s="93"/>
      <c r="GV110" s="93"/>
      <c r="GW110" s="93"/>
      <c r="GX110" s="93"/>
      <c r="GY110" s="93"/>
      <c r="GZ110" s="93"/>
      <c r="HA110" s="93"/>
      <c r="HB110" s="93"/>
      <c r="HC110" s="93"/>
      <c r="HD110" s="93"/>
      <c r="HE110" s="93"/>
      <c r="HF110" s="93"/>
      <c r="HG110" s="93"/>
      <c r="HH110" s="93"/>
      <c r="HI110" s="93"/>
      <c r="HJ110" s="93"/>
      <c r="HK110" s="93"/>
    </row>
    <row r="111" spans="2:7" s="93" customFormat="1" ht="21.75" customHeight="1">
      <c r="B111" s="220" t="s">
        <v>62</v>
      </c>
      <c r="C111" s="57" t="s">
        <v>18</v>
      </c>
      <c r="D111" s="49" t="s">
        <v>49</v>
      </c>
      <c r="E111" s="116">
        <v>7950000</v>
      </c>
      <c r="F111" s="31"/>
      <c r="G111" s="574">
        <f>G112</f>
        <v>47.88839</v>
      </c>
    </row>
    <row r="112" spans="2:7" s="93" customFormat="1" ht="55.5" customHeight="1">
      <c r="B112" s="561" t="s">
        <v>170</v>
      </c>
      <c r="C112" s="57" t="s">
        <v>18</v>
      </c>
      <c r="D112" s="49" t="s">
        <v>49</v>
      </c>
      <c r="E112" s="116">
        <v>7950005</v>
      </c>
      <c r="F112" s="126"/>
      <c r="G112" s="574">
        <f>G113</f>
        <v>47.88839</v>
      </c>
    </row>
    <row r="113" spans="2:7" s="93" customFormat="1" ht="28.5" customHeight="1" thickBot="1">
      <c r="B113" s="214" t="s">
        <v>165</v>
      </c>
      <c r="C113" s="118" t="s">
        <v>18</v>
      </c>
      <c r="D113" s="31" t="s">
        <v>49</v>
      </c>
      <c r="E113" s="114">
        <v>7950005</v>
      </c>
      <c r="F113" s="69" t="s">
        <v>126</v>
      </c>
      <c r="G113" s="573">
        <f>22.88839+25</f>
        <v>47.88839</v>
      </c>
    </row>
    <row r="114" spans="2:7" s="178" customFormat="1" ht="19.5" customHeight="1" thickBot="1">
      <c r="B114" s="176" t="s">
        <v>107</v>
      </c>
      <c r="C114" s="177" t="s">
        <v>108</v>
      </c>
      <c r="D114" s="179"/>
      <c r="E114" s="180"/>
      <c r="F114" s="52"/>
      <c r="G114" s="202">
        <f>G115</f>
        <v>50</v>
      </c>
    </row>
    <row r="115" spans="2:7" s="94" customFormat="1" ht="18.75" customHeight="1">
      <c r="B115" s="172" t="s">
        <v>109</v>
      </c>
      <c r="C115" s="173" t="s">
        <v>108</v>
      </c>
      <c r="D115" s="173" t="s">
        <v>110</v>
      </c>
      <c r="E115" s="174"/>
      <c r="F115" s="175"/>
      <c r="G115" s="203">
        <f>G116</f>
        <v>50</v>
      </c>
    </row>
    <row r="116" spans="2:7" s="95" customFormat="1" ht="18.75" customHeight="1">
      <c r="B116" s="163" t="s">
        <v>111</v>
      </c>
      <c r="C116" s="164" t="s">
        <v>108</v>
      </c>
      <c r="D116" s="164" t="s">
        <v>110</v>
      </c>
      <c r="E116" s="165">
        <v>4320200</v>
      </c>
      <c r="F116" s="164"/>
      <c r="G116" s="198">
        <f>G117</f>
        <v>50</v>
      </c>
    </row>
    <row r="117" spans="2:7" s="93" customFormat="1" ht="31.5" customHeight="1" thickBot="1">
      <c r="B117" s="214" t="s">
        <v>165</v>
      </c>
      <c r="C117" s="166" t="s">
        <v>108</v>
      </c>
      <c r="D117" s="166" t="s">
        <v>110</v>
      </c>
      <c r="E117" s="171">
        <v>4320200</v>
      </c>
      <c r="F117" s="166" t="s">
        <v>126</v>
      </c>
      <c r="G117" s="122">
        <v>50</v>
      </c>
    </row>
    <row r="118" spans="1:219" s="4" customFormat="1" ht="36" customHeight="1" thickBot="1">
      <c r="A118" s="110" t="s">
        <v>41</v>
      </c>
      <c r="B118" s="167" t="s">
        <v>19</v>
      </c>
      <c r="C118" s="168" t="s">
        <v>20</v>
      </c>
      <c r="D118" s="169"/>
      <c r="E118" s="168"/>
      <c r="F118" s="170"/>
      <c r="G118" s="204">
        <f>G119</f>
        <v>90</v>
      </c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  <c r="DE118" s="111"/>
      <c r="DF118" s="111"/>
      <c r="DG118" s="111"/>
      <c r="DH118" s="111"/>
      <c r="DI118" s="111"/>
      <c r="DJ118" s="111"/>
      <c r="DK118" s="111"/>
      <c r="DL118" s="111"/>
      <c r="DM118" s="111"/>
      <c r="DN118" s="111"/>
      <c r="DO118" s="111"/>
      <c r="DP118" s="111"/>
      <c r="DQ118" s="111"/>
      <c r="DR118" s="111"/>
      <c r="DS118" s="111"/>
      <c r="DT118" s="111"/>
      <c r="DU118" s="111"/>
      <c r="DV118" s="111"/>
      <c r="DW118" s="111"/>
      <c r="DX118" s="111"/>
      <c r="DY118" s="111"/>
      <c r="DZ118" s="111"/>
      <c r="EA118" s="111"/>
      <c r="EB118" s="111"/>
      <c r="EC118" s="111"/>
      <c r="ED118" s="111"/>
      <c r="EE118" s="111"/>
      <c r="EF118" s="111"/>
      <c r="EG118" s="111"/>
      <c r="EH118" s="111"/>
      <c r="EI118" s="111"/>
      <c r="EJ118" s="111"/>
      <c r="EK118" s="111"/>
      <c r="EL118" s="111"/>
      <c r="EM118" s="111"/>
      <c r="EN118" s="111"/>
      <c r="EO118" s="111"/>
      <c r="EP118" s="111"/>
      <c r="EQ118" s="111"/>
      <c r="ER118" s="111"/>
      <c r="ES118" s="111"/>
      <c r="ET118" s="111"/>
      <c r="EU118" s="111"/>
      <c r="EV118" s="111"/>
      <c r="EW118" s="111"/>
      <c r="EX118" s="111"/>
      <c r="EY118" s="111"/>
      <c r="EZ118" s="111"/>
      <c r="FA118" s="111"/>
      <c r="FB118" s="111"/>
      <c r="FC118" s="111"/>
      <c r="FD118" s="111"/>
      <c r="FE118" s="111"/>
      <c r="FF118" s="111"/>
      <c r="FG118" s="111"/>
      <c r="FH118" s="111"/>
      <c r="FI118" s="111"/>
      <c r="FJ118" s="111"/>
      <c r="FK118" s="111"/>
      <c r="FL118" s="111"/>
      <c r="FM118" s="111"/>
      <c r="FN118" s="111"/>
      <c r="FO118" s="111"/>
      <c r="FP118" s="111"/>
      <c r="FQ118" s="111"/>
      <c r="FR118" s="111"/>
      <c r="FS118" s="111"/>
      <c r="FT118" s="111"/>
      <c r="FU118" s="111"/>
      <c r="FV118" s="111"/>
      <c r="FW118" s="111"/>
      <c r="FX118" s="111"/>
      <c r="FY118" s="111"/>
      <c r="FZ118" s="111"/>
      <c r="GA118" s="111"/>
      <c r="GB118" s="111"/>
      <c r="GC118" s="111"/>
      <c r="GD118" s="111"/>
      <c r="GE118" s="111"/>
      <c r="GF118" s="111"/>
      <c r="GG118" s="111"/>
      <c r="GH118" s="111"/>
      <c r="GI118" s="111"/>
      <c r="GJ118" s="111"/>
      <c r="GK118" s="111"/>
      <c r="GL118" s="111"/>
      <c r="GM118" s="111"/>
      <c r="GN118" s="111"/>
      <c r="GO118" s="111"/>
      <c r="GP118" s="111"/>
      <c r="GQ118" s="111"/>
      <c r="GR118" s="111"/>
      <c r="GS118" s="111"/>
      <c r="GT118" s="111"/>
      <c r="GU118" s="111"/>
      <c r="GV118" s="111"/>
      <c r="GW118" s="111"/>
      <c r="GX118" s="111"/>
      <c r="GY118" s="111"/>
      <c r="GZ118" s="111"/>
      <c r="HA118" s="111"/>
      <c r="HB118" s="111"/>
      <c r="HC118" s="111"/>
      <c r="HD118" s="111"/>
      <c r="HE118" s="111"/>
      <c r="HF118" s="111"/>
      <c r="HG118" s="111"/>
      <c r="HH118" s="111"/>
      <c r="HI118" s="111"/>
      <c r="HJ118" s="111"/>
      <c r="HK118" s="111"/>
    </row>
    <row r="119" spans="1:219" ht="12.75">
      <c r="A119" s="13"/>
      <c r="B119" s="10" t="s">
        <v>21</v>
      </c>
      <c r="C119" s="53" t="s">
        <v>20</v>
      </c>
      <c r="D119" s="54" t="s">
        <v>22</v>
      </c>
      <c r="E119" s="53"/>
      <c r="F119" s="55"/>
      <c r="G119" s="205">
        <f>G120</f>
        <v>90</v>
      </c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  <c r="DU119" s="93"/>
      <c r="DV119" s="93"/>
      <c r="DW119" s="93"/>
      <c r="DX119" s="93"/>
      <c r="DY119" s="93"/>
      <c r="DZ119" s="93"/>
      <c r="EA119" s="93"/>
      <c r="EB119" s="93"/>
      <c r="EC119" s="93"/>
      <c r="ED119" s="93"/>
      <c r="EE119" s="93"/>
      <c r="EF119" s="93"/>
      <c r="EG119" s="93"/>
      <c r="EH119" s="93"/>
      <c r="EI119" s="93"/>
      <c r="EJ119" s="93"/>
      <c r="EK119" s="93"/>
      <c r="EL119" s="93"/>
      <c r="EM119" s="93"/>
      <c r="EN119" s="93"/>
      <c r="EO119" s="93"/>
      <c r="EP119" s="93"/>
      <c r="EQ119" s="93"/>
      <c r="ER119" s="93"/>
      <c r="ES119" s="93"/>
      <c r="ET119" s="93"/>
      <c r="EU119" s="93"/>
      <c r="EV119" s="93"/>
      <c r="EW119" s="93"/>
      <c r="EX119" s="93"/>
      <c r="EY119" s="93"/>
      <c r="EZ119" s="93"/>
      <c r="FA119" s="93"/>
      <c r="FB119" s="93"/>
      <c r="FC119" s="93"/>
      <c r="FD119" s="93"/>
      <c r="FE119" s="93"/>
      <c r="FF119" s="93"/>
      <c r="FG119" s="93"/>
      <c r="FH119" s="93"/>
      <c r="FI119" s="93"/>
      <c r="FJ119" s="93"/>
      <c r="FK119" s="93"/>
      <c r="FL119" s="93"/>
      <c r="FM119" s="93"/>
      <c r="FN119" s="93"/>
      <c r="FO119" s="93"/>
      <c r="FP119" s="93"/>
      <c r="FQ119" s="93"/>
      <c r="FR119" s="93"/>
      <c r="FS119" s="93"/>
      <c r="FT119" s="93"/>
      <c r="FU119" s="93"/>
      <c r="FV119" s="93"/>
      <c r="FW119" s="93"/>
      <c r="FX119" s="93"/>
      <c r="FY119" s="93"/>
      <c r="FZ119" s="93"/>
      <c r="GA119" s="93"/>
      <c r="GB119" s="93"/>
      <c r="GC119" s="93"/>
      <c r="GD119" s="93"/>
      <c r="GE119" s="93"/>
      <c r="GF119" s="93"/>
      <c r="GG119" s="93"/>
      <c r="GH119" s="93"/>
      <c r="GI119" s="93"/>
      <c r="GJ119" s="93"/>
      <c r="GK119" s="93"/>
      <c r="GL119" s="93"/>
      <c r="GM119" s="93"/>
      <c r="GN119" s="93"/>
      <c r="GO119" s="93"/>
      <c r="GP119" s="93"/>
      <c r="GQ119" s="93"/>
      <c r="GR119" s="93"/>
      <c r="GS119" s="93"/>
      <c r="GT119" s="93"/>
      <c r="GU119" s="93"/>
      <c r="GV119" s="93"/>
      <c r="GW119" s="93"/>
      <c r="GX119" s="93"/>
      <c r="GY119" s="93"/>
      <c r="GZ119" s="93"/>
      <c r="HA119" s="93"/>
      <c r="HB119" s="93"/>
      <c r="HC119" s="93"/>
      <c r="HD119" s="93"/>
      <c r="HE119" s="93"/>
      <c r="HF119" s="93"/>
      <c r="HG119" s="93"/>
      <c r="HH119" s="93"/>
      <c r="HI119" s="93"/>
      <c r="HJ119" s="93"/>
      <c r="HK119" s="93"/>
    </row>
    <row r="120" spans="1:219" ht="25.5">
      <c r="A120" s="16"/>
      <c r="B120" s="10" t="s">
        <v>23</v>
      </c>
      <c r="C120" s="53" t="s">
        <v>20</v>
      </c>
      <c r="D120" s="54" t="s">
        <v>22</v>
      </c>
      <c r="E120" s="53" t="s">
        <v>24</v>
      </c>
      <c r="F120" s="55"/>
      <c r="G120" s="205">
        <f>G121</f>
        <v>90</v>
      </c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93"/>
      <c r="EA120" s="93"/>
      <c r="EB120" s="93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  <c r="EX120" s="93"/>
      <c r="EY120" s="93"/>
      <c r="EZ120" s="93"/>
      <c r="FA120" s="93"/>
      <c r="FB120" s="93"/>
      <c r="FC120" s="93"/>
      <c r="FD120" s="93"/>
      <c r="FE120" s="93"/>
      <c r="FF120" s="93"/>
      <c r="FG120" s="93"/>
      <c r="FH120" s="93"/>
      <c r="FI120" s="93"/>
      <c r="FJ120" s="93"/>
      <c r="FK120" s="93"/>
      <c r="FL120" s="93"/>
      <c r="FM120" s="93"/>
      <c r="FN120" s="93"/>
      <c r="FO120" s="93"/>
      <c r="FP120" s="93"/>
      <c r="FQ120" s="93"/>
      <c r="FR120" s="93"/>
      <c r="FS120" s="93"/>
      <c r="FT120" s="93"/>
      <c r="FU120" s="93"/>
      <c r="FV120" s="93"/>
      <c r="FW120" s="93"/>
      <c r="FX120" s="93"/>
      <c r="FY120" s="93"/>
      <c r="FZ120" s="93"/>
      <c r="GA120" s="93"/>
      <c r="GB120" s="93"/>
      <c r="GC120" s="93"/>
      <c r="GD120" s="93"/>
      <c r="GE120" s="93"/>
      <c r="GF120" s="93"/>
      <c r="GG120" s="93"/>
      <c r="GH120" s="93"/>
      <c r="GI120" s="93"/>
      <c r="GJ120" s="93"/>
      <c r="GK120" s="93"/>
      <c r="GL120" s="93"/>
      <c r="GM120" s="93"/>
      <c r="GN120" s="93"/>
      <c r="GO120" s="93"/>
      <c r="GP120" s="93"/>
      <c r="GQ120" s="93"/>
      <c r="GR120" s="93"/>
      <c r="GS120" s="93"/>
      <c r="GT120" s="93"/>
      <c r="GU120" s="93"/>
      <c r="GV120" s="93"/>
      <c r="GW120" s="93"/>
      <c r="GX120" s="93"/>
      <c r="GY120" s="93"/>
      <c r="GZ120" s="93"/>
      <c r="HA120" s="93"/>
      <c r="HB120" s="93"/>
      <c r="HC120" s="93"/>
      <c r="HD120" s="93"/>
      <c r="HE120" s="93"/>
      <c r="HF120" s="93"/>
      <c r="HG120" s="93"/>
      <c r="HH120" s="93"/>
      <c r="HI120" s="93"/>
      <c r="HJ120" s="93"/>
      <c r="HK120" s="93"/>
    </row>
    <row r="121" spans="1:219" ht="26.25" thickBot="1">
      <c r="A121" s="13"/>
      <c r="B121" s="214" t="s">
        <v>165</v>
      </c>
      <c r="C121" s="28" t="s">
        <v>20</v>
      </c>
      <c r="D121" s="29" t="s">
        <v>22</v>
      </c>
      <c r="E121" s="33" t="s">
        <v>25</v>
      </c>
      <c r="F121" s="253" t="s">
        <v>126</v>
      </c>
      <c r="G121" s="189">
        <f>100-10</f>
        <v>90</v>
      </c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3"/>
      <c r="DR121" s="93"/>
      <c r="DS121" s="93"/>
      <c r="DT121" s="93"/>
      <c r="DU121" s="93"/>
      <c r="DV121" s="93"/>
      <c r="DW121" s="93"/>
      <c r="DX121" s="93"/>
      <c r="DY121" s="93"/>
      <c r="DZ121" s="93"/>
      <c r="EA121" s="93"/>
      <c r="EB121" s="93"/>
      <c r="EC121" s="93"/>
      <c r="ED121" s="93"/>
      <c r="EE121" s="93"/>
      <c r="EF121" s="93"/>
      <c r="EG121" s="93"/>
      <c r="EH121" s="93"/>
      <c r="EI121" s="93"/>
      <c r="EJ121" s="93"/>
      <c r="EK121" s="93"/>
      <c r="EL121" s="93"/>
      <c r="EM121" s="93"/>
      <c r="EN121" s="93"/>
      <c r="EO121" s="93"/>
      <c r="EP121" s="93"/>
      <c r="EQ121" s="93"/>
      <c r="ER121" s="93"/>
      <c r="ES121" s="93"/>
      <c r="ET121" s="93"/>
      <c r="EU121" s="93"/>
      <c r="EV121" s="93"/>
      <c r="EW121" s="93"/>
      <c r="EX121" s="93"/>
      <c r="EY121" s="93"/>
      <c r="EZ121" s="93"/>
      <c r="FA121" s="93"/>
      <c r="FB121" s="93"/>
      <c r="FC121" s="93"/>
      <c r="FD121" s="93"/>
      <c r="FE121" s="93"/>
      <c r="FF121" s="93"/>
      <c r="FG121" s="93"/>
      <c r="FH121" s="93"/>
      <c r="FI121" s="93"/>
      <c r="FJ121" s="93"/>
      <c r="FK121" s="93"/>
      <c r="FL121" s="93"/>
      <c r="FM121" s="93"/>
      <c r="FN121" s="93"/>
      <c r="FO121" s="93"/>
      <c r="FP121" s="93"/>
      <c r="FQ121" s="93"/>
      <c r="FR121" s="93"/>
      <c r="FS121" s="93"/>
      <c r="FT121" s="93"/>
      <c r="FU121" s="93"/>
      <c r="FV121" s="93"/>
      <c r="FW121" s="93"/>
      <c r="FX121" s="93"/>
      <c r="FY121" s="93"/>
      <c r="FZ121" s="93"/>
      <c r="GA121" s="93"/>
      <c r="GB121" s="93"/>
      <c r="GC121" s="93"/>
      <c r="GD121" s="93"/>
      <c r="GE121" s="93"/>
      <c r="GF121" s="93"/>
      <c r="GG121" s="93"/>
      <c r="GH121" s="93"/>
      <c r="GI121" s="93"/>
      <c r="GJ121" s="93"/>
      <c r="GK121" s="93"/>
      <c r="GL121" s="93"/>
      <c r="GM121" s="93"/>
      <c r="GN121" s="93"/>
      <c r="GO121" s="93"/>
      <c r="GP121" s="93"/>
      <c r="GQ121" s="93"/>
      <c r="GR121" s="93"/>
      <c r="GS121" s="93"/>
      <c r="GT121" s="93"/>
      <c r="GU121" s="93"/>
      <c r="GV121" s="93"/>
      <c r="GW121" s="93"/>
      <c r="GX121" s="93"/>
      <c r="GY121" s="93"/>
      <c r="GZ121" s="93"/>
      <c r="HA121" s="93"/>
      <c r="HB121" s="93"/>
      <c r="HC121" s="93"/>
      <c r="HD121" s="93"/>
      <c r="HE121" s="93"/>
      <c r="HF121" s="93"/>
      <c r="HG121" s="93"/>
      <c r="HH121" s="93"/>
      <c r="HI121" s="93"/>
      <c r="HJ121" s="93"/>
      <c r="HK121" s="93"/>
    </row>
    <row r="122" spans="1:7" s="93" customFormat="1" ht="27" customHeight="1" thickBot="1">
      <c r="A122" s="128" t="s">
        <v>63</v>
      </c>
      <c r="B122" s="134" t="s">
        <v>82</v>
      </c>
      <c r="C122" s="135" t="s">
        <v>84</v>
      </c>
      <c r="D122" s="135"/>
      <c r="E122" s="135"/>
      <c r="F122" s="135"/>
      <c r="G122" s="206">
        <f>G126+G123</f>
        <v>136</v>
      </c>
    </row>
    <row r="123" spans="1:7" s="93" customFormat="1" ht="27" customHeight="1">
      <c r="A123" s="128"/>
      <c r="B123" s="155" t="s">
        <v>103</v>
      </c>
      <c r="C123" s="157" t="s">
        <v>84</v>
      </c>
      <c r="D123" s="157" t="s">
        <v>104</v>
      </c>
      <c r="E123" s="156"/>
      <c r="F123" s="156"/>
      <c r="G123" s="207">
        <f>G124</f>
        <v>106</v>
      </c>
    </row>
    <row r="124" spans="1:7" s="159" customFormat="1" ht="27" customHeight="1">
      <c r="A124" s="160"/>
      <c r="B124" s="158" t="s">
        <v>105</v>
      </c>
      <c r="C124" s="161" t="s">
        <v>84</v>
      </c>
      <c r="D124" s="161" t="s">
        <v>104</v>
      </c>
      <c r="E124" s="161" t="s">
        <v>106</v>
      </c>
      <c r="F124" s="161"/>
      <c r="G124" s="208">
        <f>G125</f>
        <v>106</v>
      </c>
    </row>
    <row r="125" spans="1:7" s="159" customFormat="1" ht="27" customHeight="1">
      <c r="A125" s="162"/>
      <c r="B125" s="145" t="s">
        <v>128</v>
      </c>
      <c r="C125" s="127" t="s">
        <v>84</v>
      </c>
      <c r="D125" s="127" t="s">
        <v>104</v>
      </c>
      <c r="E125" s="127" t="s">
        <v>106</v>
      </c>
      <c r="F125" s="127" t="s">
        <v>127</v>
      </c>
      <c r="G125" s="209">
        <v>106</v>
      </c>
    </row>
    <row r="126" spans="1:7" s="93" customFormat="1" ht="27" customHeight="1">
      <c r="A126" s="87"/>
      <c r="B126" s="129" t="s">
        <v>83</v>
      </c>
      <c r="C126" s="32" t="s">
        <v>84</v>
      </c>
      <c r="D126" s="32" t="s">
        <v>85</v>
      </c>
      <c r="E126" s="32"/>
      <c r="F126" s="32"/>
      <c r="G126" s="210">
        <f>G127</f>
        <v>30</v>
      </c>
    </row>
    <row r="127" spans="1:7" s="93" customFormat="1" ht="27" customHeight="1">
      <c r="A127" s="87"/>
      <c r="B127" s="5" t="s">
        <v>86</v>
      </c>
      <c r="C127" s="34" t="s">
        <v>84</v>
      </c>
      <c r="D127" s="34" t="s">
        <v>85</v>
      </c>
      <c r="E127" s="34" t="s">
        <v>87</v>
      </c>
      <c r="F127" s="34"/>
      <c r="G127" s="186">
        <f>G128</f>
        <v>30</v>
      </c>
    </row>
    <row r="128" spans="1:7" s="93" customFormat="1" ht="27" customHeight="1" thickBot="1">
      <c r="A128" s="87"/>
      <c r="B128" s="60" t="s">
        <v>128</v>
      </c>
      <c r="C128" s="59" t="s">
        <v>84</v>
      </c>
      <c r="D128" s="59" t="s">
        <v>85</v>
      </c>
      <c r="E128" s="59" t="s">
        <v>87</v>
      </c>
      <c r="F128" s="69" t="s">
        <v>127</v>
      </c>
      <c r="G128" s="211">
        <v>30</v>
      </c>
    </row>
    <row r="129" spans="1:7" s="93" customFormat="1" ht="27" customHeight="1" thickBot="1">
      <c r="A129" s="74" t="s">
        <v>69</v>
      </c>
      <c r="B129" s="3" t="s">
        <v>52</v>
      </c>
      <c r="C129" s="56">
        <v>1100</v>
      </c>
      <c r="D129" s="51"/>
      <c r="E129" s="50"/>
      <c r="F129" s="52"/>
      <c r="G129" s="212">
        <f>G130</f>
        <v>105</v>
      </c>
    </row>
    <row r="130" spans="1:7" s="93" customFormat="1" ht="18.75" customHeight="1">
      <c r="A130" s="88"/>
      <c r="B130" s="76" t="s">
        <v>88</v>
      </c>
      <c r="C130" s="68" t="s">
        <v>29</v>
      </c>
      <c r="D130" s="68" t="s">
        <v>89</v>
      </c>
      <c r="E130" s="68"/>
      <c r="F130" s="68"/>
      <c r="G130" s="213">
        <f>G131</f>
        <v>105</v>
      </c>
    </row>
    <row r="131" spans="1:7" s="93" customFormat="1" ht="20.25" customHeight="1">
      <c r="A131" s="87"/>
      <c r="B131" s="5" t="s">
        <v>90</v>
      </c>
      <c r="C131" s="34" t="s">
        <v>29</v>
      </c>
      <c r="D131" s="34" t="s">
        <v>89</v>
      </c>
      <c r="E131" s="34" t="s">
        <v>53</v>
      </c>
      <c r="F131" s="34"/>
      <c r="G131" s="186">
        <f>G132</f>
        <v>105</v>
      </c>
    </row>
    <row r="132" spans="1:7" s="93" customFormat="1" ht="27" customHeight="1" thickBot="1">
      <c r="A132" s="137"/>
      <c r="B132" s="214" t="s">
        <v>165</v>
      </c>
      <c r="C132" s="59" t="s">
        <v>29</v>
      </c>
      <c r="D132" s="59" t="s">
        <v>89</v>
      </c>
      <c r="E132" s="59" t="s">
        <v>53</v>
      </c>
      <c r="F132" s="69" t="s">
        <v>126</v>
      </c>
      <c r="G132" s="211">
        <f>121-16</f>
        <v>105</v>
      </c>
    </row>
  </sheetData>
  <sheetProtection/>
  <mergeCells count="9">
    <mergeCell ref="A9:G9"/>
    <mergeCell ref="A7:G7"/>
    <mergeCell ref="A8:G8"/>
    <mergeCell ref="E1:G1"/>
    <mergeCell ref="E2:G2"/>
    <mergeCell ref="E3:G3"/>
    <mergeCell ref="E4:G4"/>
    <mergeCell ref="E5:G5"/>
    <mergeCell ref="E6:G6"/>
  </mergeCells>
  <printOptions/>
  <pageMargins left="0.17" right="0.16" top="0.2" bottom="0.2" header="0.2" footer="0.22"/>
  <pageSetup horizontalDpi="600" verticalDpi="600" orientation="portrait" paperSize="9" scale="63" r:id="rId1"/>
  <rowBreaks count="2" manualBreakCount="2">
    <brk id="51" max="6" man="1"/>
    <brk id="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9"/>
  <sheetViews>
    <sheetView view="pageBreakPreview" zoomScale="75" zoomScaleSheetLayoutView="75" workbookViewId="0" topLeftCell="A1">
      <selection activeCell="J115" sqref="J115"/>
    </sheetView>
  </sheetViews>
  <sheetFormatPr defaultColWidth="9.00390625" defaultRowHeight="12.75"/>
  <cols>
    <col min="1" max="1" width="5.25390625" style="0" customWidth="1"/>
    <col min="2" max="2" width="42.25390625" style="0" customWidth="1"/>
    <col min="3" max="3" width="14.125" style="0" customWidth="1"/>
    <col min="4" max="4" width="11.875" style="0" customWidth="1"/>
    <col min="5" max="5" width="7.25390625" style="1" customWidth="1"/>
    <col min="6" max="6" width="10.625" style="1" customWidth="1"/>
    <col min="7" max="7" width="10.125" style="1" customWidth="1"/>
    <col min="8" max="9" width="7.00390625" style="0" customWidth="1"/>
    <col min="10" max="10" width="14.375" style="2" customWidth="1"/>
    <col min="11" max="11" width="9.125" style="1" customWidth="1"/>
  </cols>
  <sheetData>
    <row r="1" spans="7:11" ht="12.75">
      <c r="G1" s="622" t="s">
        <v>152</v>
      </c>
      <c r="H1" s="622"/>
      <c r="I1" s="622"/>
      <c r="J1" s="622"/>
      <c r="K1" s="622"/>
    </row>
    <row r="2" spans="7:11" ht="12.75">
      <c r="G2" s="622" t="s">
        <v>30</v>
      </c>
      <c r="H2" s="622"/>
      <c r="I2" s="622"/>
      <c r="J2" s="622"/>
      <c r="K2" s="622"/>
    </row>
    <row r="3" spans="7:11" ht="12.75">
      <c r="G3" s="622" t="s">
        <v>43</v>
      </c>
      <c r="H3" s="622"/>
      <c r="I3" s="622"/>
      <c r="J3" s="622"/>
      <c r="K3" s="622"/>
    </row>
    <row r="4" spans="7:11" ht="12.75">
      <c r="G4" s="622" t="s">
        <v>44</v>
      </c>
      <c r="H4" s="622"/>
      <c r="I4" s="622"/>
      <c r="J4" s="622"/>
      <c r="K4" s="622"/>
    </row>
    <row r="5" spans="7:11" ht="12.75">
      <c r="G5" s="622" t="s">
        <v>32</v>
      </c>
      <c r="H5" s="622"/>
      <c r="I5" s="622"/>
      <c r="J5" s="622"/>
      <c r="K5" s="622"/>
    </row>
    <row r="6" spans="7:11" ht="12.75">
      <c r="G6" s="622" t="s">
        <v>156</v>
      </c>
      <c r="H6" s="622"/>
      <c r="I6" s="622"/>
      <c r="J6" s="622"/>
      <c r="K6" s="622"/>
    </row>
    <row r="8" ht="0.75" customHeight="1"/>
    <row r="11" spans="2:9" ht="15">
      <c r="B11" s="621" t="s">
        <v>129</v>
      </c>
      <c r="C11" s="621"/>
      <c r="D11" s="621"/>
      <c r="E11" s="621"/>
      <c r="F11" s="621"/>
      <c r="G11" s="621"/>
      <c r="H11" s="254"/>
      <c r="I11" s="254"/>
    </row>
    <row r="12" spans="2:9" ht="15">
      <c r="B12" s="620" t="s">
        <v>130</v>
      </c>
      <c r="C12" s="620"/>
      <c r="D12" s="620"/>
      <c r="E12" s="620"/>
      <c r="F12" s="620"/>
      <c r="G12" s="620"/>
      <c r="H12" s="254"/>
      <c r="I12" s="254"/>
    </row>
    <row r="13" ht="12.75">
      <c r="J13" s="1" t="s">
        <v>0</v>
      </c>
    </row>
    <row r="14" ht="13.5" thickBot="1"/>
    <row r="15" spans="1:10" ht="39" thickBot="1">
      <c r="A15" s="255"/>
      <c r="B15" s="256" t="s">
        <v>131</v>
      </c>
      <c r="C15" s="257" t="s">
        <v>132</v>
      </c>
      <c r="D15" s="257" t="s">
        <v>1</v>
      </c>
      <c r="E15" s="257" t="s">
        <v>133</v>
      </c>
      <c r="F15" s="257" t="s">
        <v>2</v>
      </c>
      <c r="G15" s="257" t="s">
        <v>134</v>
      </c>
      <c r="H15" s="256" t="s">
        <v>135</v>
      </c>
      <c r="I15" s="258" t="s">
        <v>136</v>
      </c>
      <c r="J15" s="259" t="s">
        <v>3</v>
      </c>
    </row>
    <row r="16" spans="1:11" s="268" customFormat="1" ht="16.5" thickBot="1">
      <c r="A16" s="260"/>
      <c r="B16" s="261" t="s">
        <v>137</v>
      </c>
      <c r="C16" s="262"/>
      <c r="D16" s="263" t="s">
        <v>4</v>
      </c>
      <c r="E16" s="264" t="s">
        <v>4</v>
      </c>
      <c r="F16" s="265" t="s">
        <v>4</v>
      </c>
      <c r="G16" s="264" t="s">
        <v>4</v>
      </c>
      <c r="H16" s="261"/>
      <c r="I16" s="262"/>
      <c r="J16" s="266">
        <f>J17</f>
        <v>25399.724000000002</v>
      </c>
      <c r="K16" s="267"/>
    </row>
    <row r="17" spans="1:11" s="4" customFormat="1" ht="43.5" thickBot="1">
      <c r="A17" s="269">
        <v>1</v>
      </c>
      <c r="B17" s="134" t="s">
        <v>138</v>
      </c>
      <c r="C17" s="270" t="s">
        <v>139</v>
      </c>
      <c r="D17" s="271"/>
      <c r="E17" s="272"/>
      <c r="F17" s="273"/>
      <c r="G17" s="272"/>
      <c r="H17" s="274"/>
      <c r="I17" s="275"/>
      <c r="J17" s="276">
        <f>J18+J47+J52+J66+J83+J121+J132+J125+J117</f>
        <v>25399.724000000002</v>
      </c>
      <c r="K17" s="277"/>
    </row>
    <row r="18" spans="1:11" s="4" customFormat="1" ht="15" thickBot="1">
      <c r="A18" s="269"/>
      <c r="B18" s="134" t="s">
        <v>5</v>
      </c>
      <c r="C18" s="278" t="s">
        <v>139</v>
      </c>
      <c r="D18" s="279" t="s">
        <v>6</v>
      </c>
      <c r="E18" s="280"/>
      <c r="F18" s="281"/>
      <c r="G18" s="282"/>
      <c r="H18" s="283"/>
      <c r="I18" s="284"/>
      <c r="J18" s="285">
        <f>J19+J38+J42+J35</f>
        <v>7635.204</v>
      </c>
      <c r="K18" s="277"/>
    </row>
    <row r="19" spans="1:10" ht="77.25" thickBot="1">
      <c r="A19" s="87"/>
      <c r="B19" s="286" t="s">
        <v>7</v>
      </c>
      <c r="C19" s="287" t="s">
        <v>139</v>
      </c>
      <c r="D19" s="288" t="s">
        <v>6</v>
      </c>
      <c r="E19" s="289" t="s">
        <v>8</v>
      </c>
      <c r="F19" s="288" t="s">
        <v>4</v>
      </c>
      <c r="G19" s="289" t="s">
        <v>4</v>
      </c>
      <c r="H19" s="290"/>
      <c r="I19" s="291"/>
      <c r="J19" s="292">
        <f>J20+J31+J33+J28</f>
        <v>7185.32</v>
      </c>
    </row>
    <row r="20" spans="1:10" ht="63.75">
      <c r="A20" s="87"/>
      <c r="B20" s="293" t="s">
        <v>9</v>
      </c>
      <c r="C20" s="450" t="s">
        <v>139</v>
      </c>
      <c r="D20" s="546" t="s">
        <v>6</v>
      </c>
      <c r="E20" s="547" t="s">
        <v>8</v>
      </c>
      <c r="F20" s="546" t="s">
        <v>10</v>
      </c>
      <c r="G20" s="547" t="s">
        <v>4</v>
      </c>
      <c r="H20" s="548"/>
      <c r="I20" s="293"/>
      <c r="J20" s="535">
        <f>J21+J26</f>
        <v>6830.92</v>
      </c>
    </row>
    <row r="21" spans="1:10" ht="12.75">
      <c r="A21" s="87"/>
      <c r="B21" s="299" t="s">
        <v>11</v>
      </c>
      <c r="C21" s="300" t="s">
        <v>139</v>
      </c>
      <c r="D21" s="301" t="s">
        <v>6</v>
      </c>
      <c r="E21" s="302" t="s">
        <v>8</v>
      </c>
      <c r="F21" s="301" t="s">
        <v>12</v>
      </c>
      <c r="G21" s="302" t="s">
        <v>4</v>
      </c>
      <c r="H21" s="227"/>
      <c r="I21" s="5"/>
      <c r="J21" s="303">
        <f>SUM(J22:J25)</f>
        <v>5980.92</v>
      </c>
    </row>
    <row r="22" spans="1:10" ht="12.75">
      <c r="A22" s="87"/>
      <c r="B22" s="223" t="s">
        <v>116</v>
      </c>
      <c r="C22" s="300" t="s">
        <v>139</v>
      </c>
      <c r="D22" s="301" t="s">
        <v>6</v>
      </c>
      <c r="E22" s="302" t="s">
        <v>8</v>
      </c>
      <c r="F22" s="301" t="s">
        <v>12</v>
      </c>
      <c r="G22" s="302">
        <v>121</v>
      </c>
      <c r="H22" s="227"/>
      <c r="I22" s="5"/>
      <c r="J22" s="303">
        <v>3640</v>
      </c>
    </row>
    <row r="23" spans="1:10" ht="25.5">
      <c r="A23" s="87"/>
      <c r="B23" s="217" t="s">
        <v>117</v>
      </c>
      <c r="C23" s="300" t="s">
        <v>139</v>
      </c>
      <c r="D23" s="301" t="s">
        <v>6</v>
      </c>
      <c r="E23" s="302" t="s">
        <v>8</v>
      </c>
      <c r="F23" s="301" t="s">
        <v>12</v>
      </c>
      <c r="G23" s="302">
        <v>122</v>
      </c>
      <c r="H23" s="227"/>
      <c r="I23" s="5"/>
      <c r="J23" s="303">
        <v>0.6</v>
      </c>
    </row>
    <row r="24" spans="1:10" ht="38.25">
      <c r="A24" s="87"/>
      <c r="B24" s="217" t="s">
        <v>118</v>
      </c>
      <c r="C24" s="300" t="s">
        <v>139</v>
      </c>
      <c r="D24" s="301" t="s">
        <v>6</v>
      </c>
      <c r="E24" s="302" t="s">
        <v>8</v>
      </c>
      <c r="F24" s="301" t="s">
        <v>12</v>
      </c>
      <c r="G24" s="302">
        <v>242</v>
      </c>
      <c r="H24" s="227"/>
      <c r="I24" s="5"/>
      <c r="J24" s="303">
        <v>448.12</v>
      </c>
    </row>
    <row r="25" spans="1:10" ht="39.75" customHeight="1">
      <c r="A25" s="87"/>
      <c r="B25" s="214" t="s">
        <v>165</v>
      </c>
      <c r="C25" s="300" t="s">
        <v>139</v>
      </c>
      <c r="D25" s="301" t="s">
        <v>6</v>
      </c>
      <c r="E25" s="302" t="s">
        <v>8</v>
      </c>
      <c r="F25" s="301" t="s">
        <v>12</v>
      </c>
      <c r="G25" s="302">
        <v>244</v>
      </c>
      <c r="H25" s="227"/>
      <c r="I25" s="5"/>
      <c r="J25" s="303">
        <f>2112.2-220</f>
        <v>1892.1999999999998</v>
      </c>
    </row>
    <row r="26" spans="1:10" ht="12.75">
      <c r="A26" s="87"/>
      <c r="B26" s="299" t="s">
        <v>13</v>
      </c>
      <c r="C26" s="300" t="s">
        <v>139</v>
      </c>
      <c r="D26" s="301" t="s">
        <v>6</v>
      </c>
      <c r="E26" s="302" t="s">
        <v>8</v>
      </c>
      <c r="F26" s="304" t="s">
        <v>14</v>
      </c>
      <c r="G26" s="300"/>
      <c r="H26" s="305"/>
      <c r="I26" s="5"/>
      <c r="J26" s="303">
        <f>J27</f>
        <v>850</v>
      </c>
    </row>
    <row r="27" spans="1:10" ht="12.75">
      <c r="A27" s="87"/>
      <c r="B27" s="5" t="s">
        <v>116</v>
      </c>
      <c r="C27" s="300" t="s">
        <v>139</v>
      </c>
      <c r="D27" s="301" t="s">
        <v>6</v>
      </c>
      <c r="E27" s="302" t="s">
        <v>8</v>
      </c>
      <c r="F27" s="304" t="s">
        <v>14</v>
      </c>
      <c r="G27" s="300" t="s">
        <v>119</v>
      </c>
      <c r="H27" s="305"/>
      <c r="I27" s="5"/>
      <c r="J27" s="303">
        <v>850</v>
      </c>
    </row>
    <row r="28" spans="1:10" ht="96" customHeight="1">
      <c r="A28" s="87"/>
      <c r="B28" s="602" t="s">
        <v>160</v>
      </c>
      <c r="C28" s="604" t="s">
        <v>139</v>
      </c>
      <c r="D28" s="605" t="s">
        <v>6</v>
      </c>
      <c r="E28" s="606" t="s">
        <v>8</v>
      </c>
      <c r="F28" s="604" t="s">
        <v>159</v>
      </c>
      <c r="G28" s="300"/>
      <c r="H28" s="603"/>
      <c r="I28" s="431"/>
      <c r="J28" s="303">
        <f>J29</f>
        <v>1</v>
      </c>
    </row>
    <row r="29" spans="1:10" ht="44.25" customHeight="1">
      <c r="A29" s="87"/>
      <c r="B29" s="214" t="s">
        <v>161</v>
      </c>
      <c r="C29" s="604" t="s">
        <v>139</v>
      </c>
      <c r="D29" s="605" t="s">
        <v>6</v>
      </c>
      <c r="E29" s="606" t="s">
        <v>8</v>
      </c>
      <c r="F29" s="604" t="s">
        <v>154</v>
      </c>
      <c r="G29" s="300"/>
      <c r="H29" s="305"/>
      <c r="I29" s="5"/>
      <c r="J29" s="303">
        <f>J30</f>
        <v>1</v>
      </c>
    </row>
    <row r="30" spans="1:10" ht="43.5" customHeight="1">
      <c r="A30" s="87"/>
      <c r="B30" s="214" t="s">
        <v>165</v>
      </c>
      <c r="C30" s="300" t="s">
        <v>139</v>
      </c>
      <c r="D30" s="301" t="s">
        <v>6</v>
      </c>
      <c r="E30" s="302" t="s">
        <v>8</v>
      </c>
      <c r="F30" s="551" t="s">
        <v>154</v>
      </c>
      <c r="G30" s="300" t="s">
        <v>126</v>
      </c>
      <c r="H30" s="305"/>
      <c r="I30" s="5"/>
      <c r="J30" s="303">
        <v>1</v>
      </c>
    </row>
    <row r="31" spans="1:10" ht="51">
      <c r="A31" s="87"/>
      <c r="B31" s="5" t="s">
        <v>93</v>
      </c>
      <c r="C31" s="300" t="s">
        <v>139</v>
      </c>
      <c r="D31" s="301" t="s">
        <v>6</v>
      </c>
      <c r="E31" s="302" t="s">
        <v>8</v>
      </c>
      <c r="F31" s="304" t="s">
        <v>94</v>
      </c>
      <c r="G31" s="300"/>
      <c r="H31" s="305"/>
      <c r="I31" s="5"/>
      <c r="J31" s="303">
        <f>J32</f>
        <v>19.9</v>
      </c>
    </row>
    <row r="32" spans="1:10" ht="69" customHeight="1">
      <c r="A32" s="87"/>
      <c r="B32" s="306" t="s">
        <v>121</v>
      </c>
      <c r="C32" s="300" t="s">
        <v>139</v>
      </c>
      <c r="D32" s="301" t="s">
        <v>6</v>
      </c>
      <c r="E32" s="302" t="s">
        <v>8</v>
      </c>
      <c r="F32" s="304" t="s">
        <v>94</v>
      </c>
      <c r="G32" s="300" t="s">
        <v>120</v>
      </c>
      <c r="H32" s="305"/>
      <c r="I32" s="5"/>
      <c r="J32" s="303">
        <v>19.9</v>
      </c>
    </row>
    <row r="33" spans="1:10" ht="102">
      <c r="A33" s="87"/>
      <c r="B33" s="612" t="s">
        <v>60</v>
      </c>
      <c r="C33" s="300" t="s">
        <v>139</v>
      </c>
      <c r="D33" s="301" t="s">
        <v>6</v>
      </c>
      <c r="E33" s="302" t="s">
        <v>8</v>
      </c>
      <c r="F33" s="304" t="s">
        <v>95</v>
      </c>
      <c r="G33" s="300"/>
      <c r="H33" s="305"/>
      <c r="I33" s="5"/>
      <c r="J33" s="303">
        <f>J34</f>
        <v>333.5</v>
      </c>
    </row>
    <row r="34" spans="1:10" ht="12.75">
      <c r="A34" s="87"/>
      <c r="B34" s="306" t="s">
        <v>59</v>
      </c>
      <c r="C34" s="300" t="s">
        <v>139</v>
      </c>
      <c r="D34" s="301" t="s">
        <v>6</v>
      </c>
      <c r="E34" s="302" t="s">
        <v>8</v>
      </c>
      <c r="F34" s="304" t="s">
        <v>95</v>
      </c>
      <c r="G34" s="300" t="s">
        <v>122</v>
      </c>
      <c r="H34" s="305"/>
      <c r="I34" s="5"/>
      <c r="J34" s="303">
        <v>333.5</v>
      </c>
    </row>
    <row r="35" spans="1:11" s="314" customFormat="1" ht="54.75" customHeight="1">
      <c r="A35" s="307"/>
      <c r="B35" s="308" t="s">
        <v>113</v>
      </c>
      <c r="C35" s="309" t="s">
        <v>139</v>
      </c>
      <c r="D35" s="310" t="s">
        <v>6</v>
      </c>
      <c r="E35" s="309" t="s">
        <v>112</v>
      </c>
      <c r="F35" s="310"/>
      <c r="G35" s="309"/>
      <c r="H35" s="311"/>
      <c r="I35" s="312"/>
      <c r="J35" s="457">
        <f>J36</f>
        <v>147.984</v>
      </c>
      <c r="K35" s="313"/>
    </row>
    <row r="36" spans="1:10" ht="107.25" customHeight="1">
      <c r="A36" s="87"/>
      <c r="B36" s="306" t="s">
        <v>60</v>
      </c>
      <c r="C36" s="300" t="s">
        <v>139</v>
      </c>
      <c r="D36" s="304" t="s">
        <v>6</v>
      </c>
      <c r="E36" s="300" t="s">
        <v>112</v>
      </c>
      <c r="F36" s="304" t="s">
        <v>95</v>
      </c>
      <c r="G36" s="300"/>
      <c r="H36" s="305"/>
      <c r="I36" s="315"/>
      <c r="J36" s="303">
        <f>J37</f>
        <v>147.984</v>
      </c>
    </row>
    <row r="37" spans="1:10" ht="13.5" thickBot="1">
      <c r="A37" s="87"/>
      <c r="B37" s="316" t="s">
        <v>59</v>
      </c>
      <c r="C37" s="317" t="s">
        <v>139</v>
      </c>
      <c r="D37" s="318" t="s">
        <v>6</v>
      </c>
      <c r="E37" s="317" t="s">
        <v>112</v>
      </c>
      <c r="F37" s="318" t="s">
        <v>95</v>
      </c>
      <c r="G37" s="317" t="s">
        <v>122</v>
      </c>
      <c r="H37" s="319"/>
      <c r="I37" s="320"/>
      <c r="J37" s="321">
        <v>147.984</v>
      </c>
    </row>
    <row r="38" spans="1:11" s="327" customFormat="1" ht="15" thickBot="1">
      <c r="A38" s="322"/>
      <c r="B38" s="286" t="s">
        <v>26</v>
      </c>
      <c r="C38" s="287" t="s">
        <v>139</v>
      </c>
      <c r="D38" s="288" t="s">
        <v>6</v>
      </c>
      <c r="E38" s="323" t="s">
        <v>91</v>
      </c>
      <c r="F38" s="288" t="s">
        <v>4</v>
      </c>
      <c r="G38" s="289" t="s">
        <v>4</v>
      </c>
      <c r="H38" s="324"/>
      <c r="I38" s="325"/>
      <c r="J38" s="292">
        <f>J39</f>
        <v>200</v>
      </c>
      <c r="K38" s="326"/>
    </row>
    <row r="39" spans="1:10" ht="12.75">
      <c r="A39" s="87"/>
      <c r="B39" s="299" t="s">
        <v>26</v>
      </c>
      <c r="C39" s="294" t="s">
        <v>139</v>
      </c>
      <c r="D39" s="295" t="s">
        <v>6</v>
      </c>
      <c r="E39" s="294" t="s">
        <v>91</v>
      </c>
      <c r="F39" s="295" t="s">
        <v>27</v>
      </c>
      <c r="G39" s="296" t="s">
        <v>4</v>
      </c>
      <c r="H39" s="248"/>
      <c r="I39" s="158"/>
      <c r="J39" s="298">
        <f>J40</f>
        <v>200</v>
      </c>
    </row>
    <row r="40" spans="1:10" ht="51">
      <c r="A40" s="87"/>
      <c r="B40" s="5" t="s">
        <v>28</v>
      </c>
      <c r="C40" s="300" t="s">
        <v>139</v>
      </c>
      <c r="D40" s="301" t="s">
        <v>6</v>
      </c>
      <c r="E40" s="300" t="s">
        <v>91</v>
      </c>
      <c r="F40" s="304" t="s">
        <v>77</v>
      </c>
      <c r="G40" s="302" t="s">
        <v>4</v>
      </c>
      <c r="H40" s="117"/>
      <c r="I40" s="220"/>
      <c r="J40" s="303">
        <f>J41</f>
        <v>200</v>
      </c>
    </row>
    <row r="41" spans="1:10" ht="13.5" thickBot="1">
      <c r="A41" s="87"/>
      <c r="B41" s="328" t="s">
        <v>123</v>
      </c>
      <c r="C41" s="329" t="s">
        <v>139</v>
      </c>
      <c r="D41" s="330" t="s">
        <v>6</v>
      </c>
      <c r="E41" s="329" t="s">
        <v>91</v>
      </c>
      <c r="F41" s="331" t="s">
        <v>77</v>
      </c>
      <c r="G41" s="332">
        <v>870</v>
      </c>
      <c r="H41" s="333"/>
      <c r="I41" s="334"/>
      <c r="J41" s="335">
        <v>200</v>
      </c>
    </row>
    <row r="42" spans="1:11" s="314" customFormat="1" ht="15" thickBot="1">
      <c r="A42" s="307"/>
      <c r="B42" s="286" t="s">
        <v>15</v>
      </c>
      <c r="C42" s="336" t="s">
        <v>139</v>
      </c>
      <c r="D42" s="288" t="s">
        <v>6</v>
      </c>
      <c r="E42" s="323" t="s">
        <v>92</v>
      </c>
      <c r="F42" s="337"/>
      <c r="G42" s="289"/>
      <c r="H42" s="338"/>
      <c r="I42" s="286"/>
      <c r="J42" s="339">
        <f>J43</f>
        <v>101.9</v>
      </c>
      <c r="K42" s="313"/>
    </row>
    <row r="43" spans="1:10" ht="25.5">
      <c r="A43" s="87"/>
      <c r="B43" s="150" t="s">
        <v>45</v>
      </c>
      <c r="C43" s="294" t="s">
        <v>139</v>
      </c>
      <c r="D43" s="341" t="s">
        <v>6</v>
      </c>
      <c r="E43" s="342" t="s">
        <v>92</v>
      </c>
      <c r="F43" s="343" t="s">
        <v>16</v>
      </c>
      <c r="G43" s="296"/>
      <c r="H43" s="248"/>
      <c r="I43" s="158"/>
      <c r="J43" s="344">
        <f>SUM(J44:J46)</f>
        <v>101.9</v>
      </c>
    </row>
    <row r="44" spans="1:10" ht="38.25">
      <c r="A44" s="87"/>
      <c r="B44" s="218" t="s">
        <v>118</v>
      </c>
      <c r="C44" s="345" t="s">
        <v>139</v>
      </c>
      <c r="D44" s="346" t="s">
        <v>6</v>
      </c>
      <c r="E44" s="345" t="s">
        <v>92</v>
      </c>
      <c r="F44" s="347" t="s">
        <v>16</v>
      </c>
      <c r="G44" s="348">
        <v>242</v>
      </c>
      <c r="H44" s="349"/>
      <c r="I44" s="350"/>
      <c r="J44" s="351">
        <v>25</v>
      </c>
    </row>
    <row r="45" spans="1:10" ht="39.75" customHeight="1">
      <c r="A45" s="87"/>
      <c r="B45" s="214" t="s">
        <v>165</v>
      </c>
      <c r="C45" s="345" t="s">
        <v>139</v>
      </c>
      <c r="D45" s="346" t="s">
        <v>6</v>
      </c>
      <c r="E45" s="345" t="s">
        <v>92</v>
      </c>
      <c r="F45" s="347" t="s">
        <v>16</v>
      </c>
      <c r="G45" s="532">
        <v>244</v>
      </c>
      <c r="H45" s="11"/>
      <c r="I45" s="299"/>
      <c r="J45" s="321">
        <f>93.4-20</f>
        <v>73.4</v>
      </c>
    </row>
    <row r="46" spans="1:10" ht="26.25" thickBot="1">
      <c r="A46" s="87"/>
      <c r="B46" s="229" t="s">
        <v>124</v>
      </c>
      <c r="C46" s="329" t="s">
        <v>139</v>
      </c>
      <c r="D46" s="330" t="s">
        <v>6</v>
      </c>
      <c r="E46" s="329" t="s">
        <v>92</v>
      </c>
      <c r="F46" s="331" t="s">
        <v>16</v>
      </c>
      <c r="G46" s="549">
        <v>852</v>
      </c>
      <c r="H46" s="96"/>
      <c r="I46" s="328"/>
      <c r="J46" s="398">
        <v>3.5</v>
      </c>
    </row>
    <row r="47" spans="1:10" ht="29.25" thickBot="1">
      <c r="A47" s="87"/>
      <c r="B47" s="134" t="s">
        <v>54</v>
      </c>
      <c r="C47" s="336" t="s">
        <v>139</v>
      </c>
      <c r="D47" s="352" t="s">
        <v>55</v>
      </c>
      <c r="E47" s="336" t="s">
        <v>56</v>
      </c>
      <c r="F47" s="352"/>
      <c r="G47" s="336"/>
      <c r="H47" s="324"/>
      <c r="I47" s="325"/>
      <c r="J47" s="339">
        <f>J48</f>
        <v>199.99400000000003</v>
      </c>
    </row>
    <row r="48" spans="1:10" ht="38.25">
      <c r="A48" s="87"/>
      <c r="B48" s="145" t="s">
        <v>57</v>
      </c>
      <c r="C48" s="294" t="s">
        <v>139</v>
      </c>
      <c r="D48" s="353" t="s">
        <v>55</v>
      </c>
      <c r="E48" s="354" t="s">
        <v>56</v>
      </c>
      <c r="F48" s="355" t="s">
        <v>58</v>
      </c>
      <c r="G48" s="294"/>
      <c r="H48" s="297"/>
      <c r="I48" s="145"/>
      <c r="J48" s="298">
        <f>SUM(J49:J51)</f>
        <v>199.99400000000003</v>
      </c>
    </row>
    <row r="49" spans="1:10" ht="14.25">
      <c r="A49" s="87"/>
      <c r="B49" s="5" t="s">
        <v>116</v>
      </c>
      <c r="C49" s="345" t="s">
        <v>139</v>
      </c>
      <c r="D49" s="356" t="s">
        <v>55</v>
      </c>
      <c r="E49" s="357" t="s">
        <v>56</v>
      </c>
      <c r="F49" s="347" t="s">
        <v>58</v>
      </c>
      <c r="G49" s="345" t="s">
        <v>119</v>
      </c>
      <c r="H49" s="349"/>
      <c r="I49" s="350"/>
      <c r="J49" s="351">
        <f>144.71195+43.70301</f>
        <v>188.41496</v>
      </c>
    </row>
    <row r="50" spans="1:10" ht="38.25">
      <c r="A50" s="87"/>
      <c r="B50" s="223" t="s">
        <v>118</v>
      </c>
      <c r="C50" s="345" t="s">
        <v>139</v>
      </c>
      <c r="D50" s="356" t="s">
        <v>55</v>
      </c>
      <c r="E50" s="357" t="s">
        <v>56</v>
      </c>
      <c r="F50" s="347" t="s">
        <v>58</v>
      </c>
      <c r="G50" s="381" t="s">
        <v>125</v>
      </c>
      <c r="H50" s="11"/>
      <c r="I50" s="299"/>
      <c r="J50" s="321">
        <f>1.25076</f>
        <v>1.25076</v>
      </c>
    </row>
    <row r="51" spans="1:10" ht="45" customHeight="1" thickBot="1">
      <c r="A51" s="87"/>
      <c r="B51" s="214" t="s">
        <v>165</v>
      </c>
      <c r="C51" s="345" t="s">
        <v>139</v>
      </c>
      <c r="D51" s="356" t="s">
        <v>55</v>
      </c>
      <c r="E51" s="357" t="s">
        <v>56</v>
      </c>
      <c r="F51" s="347" t="s">
        <v>58</v>
      </c>
      <c r="G51" s="381" t="s">
        <v>126</v>
      </c>
      <c r="H51" s="11"/>
      <c r="I51" s="299"/>
      <c r="J51" s="321">
        <f>1.92828+5+1+2.4</f>
        <v>10.32828</v>
      </c>
    </row>
    <row r="52" spans="1:10" ht="57.75" thickBot="1">
      <c r="A52" s="87"/>
      <c r="B52" s="584" t="s">
        <v>71</v>
      </c>
      <c r="C52" s="585" t="s">
        <v>139</v>
      </c>
      <c r="D52" s="586" t="s">
        <v>72</v>
      </c>
      <c r="E52" s="585" t="s">
        <v>73</v>
      </c>
      <c r="F52" s="587"/>
      <c r="G52" s="588"/>
      <c r="H52" s="362"/>
      <c r="I52" s="361"/>
      <c r="J52" s="589">
        <f>J61+J53+J55+J58</f>
        <v>502.11161</v>
      </c>
    </row>
    <row r="53" spans="1:10" ht="57">
      <c r="A53" s="87"/>
      <c r="B53" s="413" t="s">
        <v>96</v>
      </c>
      <c r="C53" s="358" t="s">
        <v>139</v>
      </c>
      <c r="D53" s="590" t="s">
        <v>72</v>
      </c>
      <c r="E53" s="359" t="s">
        <v>73</v>
      </c>
      <c r="F53" s="360" t="s">
        <v>97</v>
      </c>
      <c r="G53" s="592"/>
      <c r="H53" s="362"/>
      <c r="I53" s="361"/>
      <c r="J53" s="594">
        <f>J54</f>
        <v>30</v>
      </c>
    </row>
    <row r="54" spans="1:10" ht="45.75" customHeight="1">
      <c r="A54" s="87"/>
      <c r="B54" s="214" t="s">
        <v>165</v>
      </c>
      <c r="C54" s="294" t="s">
        <v>139</v>
      </c>
      <c r="D54" s="591" t="s">
        <v>72</v>
      </c>
      <c r="E54" s="221" t="s">
        <v>73</v>
      </c>
      <c r="F54" s="224" t="s">
        <v>97</v>
      </c>
      <c r="G54" s="31" t="s">
        <v>126</v>
      </c>
      <c r="H54" s="364"/>
      <c r="I54" s="363"/>
      <c r="J54" s="303">
        <v>30</v>
      </c>
    </row>
    <row r="55" spans="1:11" s="396" customFormat="1" ht="51">
      <c r="A55" s="160"/>
      <c r="B55" s="231" t="s">
        <v>145</v>
      </c>
      <c r="C55" s="342" t="s">
        <v>139</v>
      </c>
      <c r="D55" s="391" t="s">
        <v>72</v>
      </c>
      <c r="E55" s="390" t="s">
        <v>73</v>
      </c>
      <c r="F55" s="392" t="s">
        <v>167</v>
      </c>
      <c r="G55" s="393"/>
      <c r="H55" s="593"/>
      <c r="I55" s="597"/>
      <c r="J55" s="344">
        <f>J56</f>
        <v>50</v>
      </c>
      <c r="K55" s="395"/>
    </row>
    <row r="56" spans="1:11" s="396" customFormat="1" ht="63.75">
      <c r="A56" s="160"/>
      <c r="B56" s="615" t="s">
        <v>166</v>
      </c>
      <c r="C56" s="614" t="s">
        <v>139</v>
      </c>
      <c r="D56" s="391" t="s">
        <v>72</v>
      </c>
      <c r="E56" s="390" t="s">
        <v>73</v>
      </c>
      <c r="F56" s="392" t="s">
        <v>146</v>
      </c>
      <c r="G56" s="393"/>
      <c r="H56" s="593"/>
      <c r="I56" s="597"/>
      <c r="J56" s="344">
        <f>J57</f>
        <v>50</v>
      </c>
      <c r="K56" s="395"/>
    </row>
    <row r="57" spans="1:10" ht="43.5" customHeight="1">
      <c r="A57" s="87"/>
      <c r="B57" s="214" t="s">
        <v>165</v>
      </c>
      <c r="C57" s="294" t="s">
        <v>139</v>
      </c>
      <c r="D57" s="591" t="s">
        <v>72</v>
      </c>
      <c r="E57" s="221" t="s">
        <v>73</v>
      </c>
      <c r="F57" s="35" t="s">
        <v>146</v>
      </c>
      <c r="G57" s="31" t="s">
        <v>126</v>
      </c>
      <c r="H57" s="363"/>
      <c r="I57" s="597"/>
      <c r="J57" s="298">
        <v>50</v>
      </c>
    </row>
    <row r="58" spans="1:10" ht="76.5">
      <c r="A58" s="87"/>
      <c r="B58" s="217" t="s">
        <v>158</v>
      </c>
      <c r="C58" s="607" t="s">
        <v>139</v>
      </c>
      <c r="D58" s="608" t="s">
        <v>72</v>
      </c>
      <c r="E58" s="609" t="s">
        <v>73</v>
      </c>
      <c r="F58" s="610" t="s">
        <v>163</v>
      </c>
      <c r="G58" s="600"/>
      <c r="H58" s="593"/>
      <c r="I58" s="599"/>
      <c r="J58" s="321">
        <f>J59</f>
        <v>150</v>
      </c>
    </row>
    <row r="59" spans="1:10" ht="70.5" customHeight="1">
      <c r="A59" s="87"/>
      <c r="B59" s="217" t="s">
        <v>162</v>
      </c>
      <c r="C59" s="607" t="s">
        <v>139</v>
      </c>
      <c r="D59" s="608" t="s">
        <v>72</v>
      </c>
      <c r="E59" s="609" t="s">
        <v>73</v>
      </c>
      <c r="F59" s="611" t="s">
        <v>155</v>
      </c>
      <c r="G59" s="601"/>
      <c r="H59" s="364"/>
      <c r="I59" s="363"/>
      <c r="J59" s="303">
        <f>J60</f>
        <v>150</v>
      </c>
    </row>
    <row r="60" spans="1:10" ht="41.25" customHeight="1">
      <c r="A60" s="87"/>
      <c r="B60" s="214" t="s">
        <v>165</v>
      </c>
      <c r="C60" s="294" t="s">
        <v>139</v>
      </c>
      <c r="D60" s="591" t="s">
        <v>72</v>
      </c>
      <c r="E60" s="221" t="s">
        <v>73</v>
      </c>
      <c r="F60" s="132" t="s">
        <v>155</v>
      </c>
      <c r="G60" s="31" t="s">
        <v>126</v>
      </c>
      <c r="H60" s="364"/>
      <c r="I60" s="363"/>
      <c r="J60" s="303">
        <v>150</v>
      </c>
    </row>
    <row r="61" spans="1:10" ht="26.25" thickBot="1">
      <c r="A61" s="87"/>
      <c r="B61" s="231" t="s">
        <v>62</v>
      </c>
      <c r="C61" s="300" t="s">
        <v>139</v>
      </c>
      <c r="D61" s="391" t="s">
        <v>72</v>
      </c>
      <c r="E61" s="390" t="s">
        <v>73</v>
      </c>
      <c r="F61" s="392" t="s">
        <v>168</v>
      </c>
      <c r="G61" s="300"/>
      <c r="H61" s="227"/>
      <c r="I61" s="5"/>
      <c r="J61" s="616">
        <f>J62+J64</f>
        <v>272.11161</v>
      </c>
    </row>
    <row r="62" spans="1:10" ht="38.25">
      <c r="A62" s="87"/>
      <c r="B62" s="150" t="s">
        <v>169</v>
      </c>
      <c r="C62" s="381" t="s">
        <v>139</v>
      </c>
      <c r="D62" s="581" t="s">
        <v>72</v>
      </c>
      <c r="E62" s="582" t="s">
        <v>73</v>
      </c>
      <c r="F62" s="379" t="s">
        <v>80</v>
      </c>
      <c r="G62" s="381"/>
      <c r="H62" s="11"/>
      <c r="I62" s="299"/>
      <c r="J62" s="595">
        <f>J63</f>
        <v>222.11160999999998</v>
      </c>
    </row>
    <row r="63" spans="1:10" ht="42.75" customHeight="1">
      <c r="A63" s="87"/>
      <c r="B63" s="214" t="s">
        <v>165</v>
      </c>
      <c r="C63" s="300" t="s">
        <v>139</v>
      </c>
      <c r="D63" s="371" t="s">
        <v>72</v>
      </c>
      <c r="E63" s="372" t="s">
        <v>73</v>
      </c>
      <c r="F63" s="304" t="s">
        <v>80</v>
      </c>
      <c r="G63" s="300" t="s">
        <v>126</v>
      </c>
      <c r="H63" s="227"/>
      <c r="I63" s="5"/>
      <c r="J63" s="596">
        <f>320-97.88839</f>
        <v>222.11160999999998</v>
      </c>
    </row>
    <row r="64" spans="1:10" ht="64.5" thickBot="1">
      <c r="A64" s="87"/>
      <c r="B64" s="100" t="s">
        <v>170</v>
      </c>
      <c r="C64" s="300" t="s">
        <v>139</v>
      </c>
      <c r="D64" s="391" t="s">
        <v>72</v>
      </c>
      <c r="E64" s="390" t="s">
        <v>73</v>
      </c>
      <c r="F64" s="392" t="s">
        <v>147</v>
      </c>
      <c r="G64" s="300"/>
      <c r="H64" s="227"/>
      <c r="I64" s="5"/>
      <c r="J64" s="303">
        <f>J65</f>
        <v>50</v>
      </c>
    </row>
    <row r="65" spans="1:10" ht="41.25" customHeight="1" thickBot="1">
      <c r="A65" s="87"/>
      <c r="B65" s="214" t="s">
        <v>165</v>
      </c>
      <c r="C65" s="317" t="s">
        <v>139</v>
      </c>
      <c r="D65" s="397" t="s">
        <v>72</v>
      </c>
      <c r="E65" s="367" t="s">
        <v>73</v>
      </c>
      <c r="F65" s="583" t="s">
        <v>147</v>
      </c>
      <c r="G65" s="317" t="s">
        <v>126</v>
      </c>
      <c r="H65" s="96"/>
      <c r="I65" s="328"/>
      <c r="J65" s="398">
        <f>50</f>
        <v>50</v>
      </c>
    </row>
    <row r="66" spans="1:10" ht="15.75" thickBot="1">
      <c r="A66" s="87"/>
      <c r="B66" s="369" t="s">
        <v>98</v>
      </c>
      <c r="C66" s="336" t="s">
        <v>139</v>
      </c>
      <c r="D66" s="352" t="s">
        <v>66</v>
      </c>
      <c r="E66" s="336"/>
      <c r="F66" s="352"/>
      <c r="G66" s="336"/>
      <c r="H66" s="338"/>
      <c r="I66" s="286"/>
      <c r="J66" s="370">
        <f>J67+J78</f>
        <v>9817.25</v>
      </c>
    </row>
    <row r="67" spans="1:10" ht="23.25" customHeight="1">
      <c r="A67" s="87"/>
      <c r="B67" s="413" t="s">
        <v>99</v>
      </c>
      <c r="C67" s="544" t="s">
        <v>139</v>
      </c>
      <c r="D67" s="545" t="s">
        <v>66</v>
      </c>
      <c r="E67" s="544" t="s">
        <v>100</v>
      </c>
      <c r="F67" s="545"/>
      <c r="G67" s="544"/>
      <c r="H67" s="540"/>
      <c r="I67" s="541"/>
      <c r="J67" s="542">
        <f>J75+J68+J71+J73</f>
        <v>5921.25</v>
      </c>
    </row>
    <row r="68" spans="1:11" s="471" customFormat="1" ht="59.25" customHeight="1">
      <c r="A68" s="162"/>
      <c r="B68" s="561" t="s">
        <v>145</v>
      </c>
      <c r="C68" s="393" t="s">
        <v>139</v>
      </c>
      <c r="D68" s="391" t="s">
        <v>66</v>
      </c>
      <c r="E68" s="390" t="s">
        <v>100</v>
      </c>
      <c r="F68" s="392" t="s">
        <v>167</v>
      </c>
      <c r="G68" s="342"/>
      <c r="H68" s="248"/>
      <c r="I68" s="158"/>
      <c r="J68" s="344">
        <f>J69</f>
        <v>700</v>
      </c>
      <c r="K68" s="470"/>
    </row>
    <row r="69" spans="1:11" s="471" customFormat="1" ht="73.5" customHeight="1">
      <c r="A69" s="162"/>
      <c r="B69" s="7" t="s">
        <v>166</v>
      </c>
      <c r="C69" s="393" t="s">
        <v>139</v>
      </c>
      <c r="D69" s="391" t="s">
        <v>66</v>
      </c>
      <c r="E69" s="390" t="s">
        <v>100</v>
      </c>
      <c r="F69" s="392" t="s">
        <v>146</v>
      </c>
      <c r="G69" s="342"/>
      <c r="H69" s="248"/>
      <c r="I69" s="158"/>
      <c r="J69" s="344">
        <f>J70</f>
        <v>700</v>
      </c>
      <c r="K69" s="470"/>
    </row>
    <row r="70" spans="1:11" s="471" customFormat="1" ht="51.75" customHeight="1">
      <c r="A70" s="162"/>
      <c r="B70" s="214" t="s">
        <v>165</v>
      </c>
      <c r="C70" s="551" t="s">
        <v>139</v>
      </c>
      <c r="D70" s="562" t="s">
        <v>66</v>
      </c>
      <c r="E70" s="551" t="s">
        <v>100</v>
      </c>
      <c r="F70" s="562" t="s">
        <v>146</v>
      </c>
      <c r="G70" s="564" t="s">
        <v>126</v>
      </c>
      <c r="H70" s="565"/>
      <c r="I70" s="566"/>
      <c r="J70" s="567">
        <v>700</v>
      </c>
      <c r="K70" s="470"/>
    </row>
    <row r="71" spans="1:11" s="396" customFormat="1" ht="82.5" customHeight="1">
      <c r="A71" s="160"/>
      <c r="B71" s="561" t="s">
        <v>150</v>
      </c>
      <c r="C71" s="393" t="s">
        <v>139</v>
      </c>
      <c r="D71" s="392" t="s">
        <v>66</v>
      </c>
      <c r="E71" s="393" t="s">
        <v>100</v>
      </c>
      <c r="F71" s="392" t="s">
        <v>148</v>
      </c>
      <c r="G71" s="342"/>
      <c r="H71" s="248"/>
      <c r="I71" s="158"/>
      <c r="J71" s="344">
        <f>J72</f>
        <v>971.039</v>
      </c>
      <c r="K71" s="395"/>
    </row>
    <row r="72" spans="1:11" s="471" customFormat="1" ht="48" customHeight="1">
      <c r="A72" s="162"/>
      <c r="B72" s="214" t="s">
        <v>165</v>
      </c>
      <c r="C72" s="551" t="s">
        <v>139</v>
      </c>
      <c r="D72" s="562" t="s">
        <v>66</v>
      </c>
      <c r="E72" s="551" t="s">
        <v>100</v>
      </c>
      <c r="F72" s="562" t="s">
        <v>148</v>
      </c>
      <c r="G72" s="564" t="s">
        <v>126</v>
      </c>
      <c r="H72" s="565"/>
      <c r="I72" s="566"/>
      <c r="J72" s="567">
        <v>971.039</v>
      </c>
      <c r="K72" s="470"/>
    </row>
    <row r="73" spans="1:11" s="471" customFormat="1" ht="69" customHeight="1">
      <c r="A73" s="162"/>
      <c r="B73" s="561" t="s">
        <v>151</v>
      </c>
      <c r="C73" s="393" t="s">
        <v>139</v>
      </c>
      <c r="D73" s="392" t="s">
        <v>66</v>
      </c>
      <c r="E73" s="393" t="s">
        <v>100</v>
      </c>
      <c r="F73" s="392" t="s">
        <v>149</v>
      </c>
      <c r="G73" s="342"/>
      <c r="H73" s="248"/>
      <c r="I73" s="158"/>
      <c r="J73" s="344">
        <f>J74</f>
        <v>1650.211</v>
      </c>
      <c r="K73" s="470"/>
    </row>
    <row r="74" spans="1:11" s="471" customFormat="1" ht="44.25" customHeight="1">
      <c r="A74" s="162"/>
      <c r="B74" s="214" t="s">
        <v>165</v>
      </c>
      <c r="C74" s="551" t="s">
        <v>139</v>
      </c>
      <c r="D74" s="562" t="s">
        <v>66</v>
      </c>
      <c r="E74" s="551" t="s">
        <v>100</v>
      </c>
      <c r="F74" s="562" t="s">
        <v>149</v>
      </c>
      <c r="G74" s="564" t="s">
        <v>126</v>
      </c>
      <c r="H74" s="565"/>
      <c r="I74" s="566"/>
      <c r="J74" s="567">
        <v>1650.211</v>
      </c>
      <c r="K74" s="470"/>
    </row>
    <row r="75" spans="1:10" ht="25.5">
      <c r="A75" s="87"/>
      <c r="B75" s="231" t="s">
        <v>62</v>
      </c>
      <c r="C75" s="300" t="s">
        <v>139</v>
      </c>
      <c r="D75" s="371" t="s">
        <v>66</v>
      </c>
      <c r="E75" s="372" t="s">
        <v>100</v>
      </c>
      <c r="F75" s="562" t="s">
        <v>168</v>
      </c>
      <c r="G75" s="300"/>
      <c r="H75" s="227"/>
      <c r="I75" s="5"/>
      <c r="J75" s="303">
        <f>J76</f>
        <v>2600</v>
      </c>
    </row>
    <row r="76" spans="1:10" ht="51">
      <c r="A76" s="87"/>
      <c r="B76" s="104" t="s">
        <v>171</v>
      </c>
      <c r="C76" s="300" t="s">
        <v>139</v>
      </c>
      <c r="D76" s="371" t="s">
        <v>66</v>
      </c>
      <c r="E76" s="372" t="s">
        <v>100</v>
      </c>
      <c r="F76" s="304" t="s">
        <v>101</v>
      </c>
      <c r="G76" s="345"/>
      <c r="H76" s="349"/>
      <c r="I76" s="350"/>
      <c r="J76" s="351">
        <f>J77</f>
        <v>2600</v>
      </c>
    </row>
    <row r="77" spans="1:10" ht="46.5" customHeight="1" thickBot="1">
      <c r="A77" s="87"/>
      <c r="B77" s="214" t="s">
        <v>165</v>
      </c>
      <c r="C77" s="329" t="s">
        <v>139</v>
      </c>
      <c r="D77" s="366" t="s">
        <v>66</v>
      </c>
      <c r="E77" s="373" t="s">
        <v>100</v>
      </c>
      <c r="F77" s="331" t="s">
        <v>101</v>
      </c>
      <c r="G77" s="329" t="s">
        <v>126</v>
      </c>
      <c r="H77" s="368"/>
      <c r="I77" s="60"/>
      <c r="J77" s="335">
        <v>2600</v>
      </c>
    </row>
    <row r="78" spans="1:10" ht="29.25" thickBot="1">
      <c r="A78" s="87"/>
      <c r="B78" s="374" t="s">
        <v>65</v>
      </c>
      <c r="C78" s="365" t="s">
        <v>139</v>
      </c>
      <c r="D78" s="375" t="s">
        <v>66</v>
      </c>
      <c r="E78" s="365" t="s">
        <v>67</v>
      </c>
      <c r="F78" s="376"/>
      <c r="G78" s="317"/>
      <c r="H78" s="96"/>
      <c r="I78" s="328"/>
      <c r="J78" s="377">
        <f>J79+J81</f>
        <v>3896</v>
      </c>
    </row>
    <row r="79" spans="1:10" ht="26.25" thickBot="1">
      <c r="A79" s="87"/>
      <c r="B79" s="340" t="s">
        <v>64</v>
      </c>
      <c r="C79" s="378" t="s">
        <v>139</v>
      </c>
      <c r="D79" s="379" t="s">
        <v>66</v>
      </c>
      <c r="E79" s="380" t="s">
        <v>67</v>
      </c>
      <c r="F79" s="379" t="s">
        <v>68</v>
      </c>
      <c r="G79" s="381"/>
      <c r="H79" s="11"/>
      <c r="I79" s="299"/>
      <c r="J79" s="382">
        <f>J80</f>
        <v>3746</v>
      </c>
    </row>
    <row r="80" spans="1:10" ht="38.25" customHeight="1">
      <c r="A80" s="87"/>
      <c r="B80" s="214" t="s">
        <v>165</v>
      </c>
      <c r="C80" s="383" t="s">
        <v>139</v>
      </c>
      <c r="D80" s="384" t="s">
        <v>66</v>
      </c>
      <c r="E80" s="383" t="s">
        <v>67</v>
      </c>
      <c r="F80" s="385" t="s">
        <v>68</v>
      </c>
      <c r="G80" s="386" t="s">
        <v>126</v>
      </c>
      <c r="H80" s="387"/>
      <c r="I80" s="388"/>
      <c r="J80" s="389">
        <f>3500+176+70</f>
        <v>3746</v>
      </c>
    </row>
    <row r="81" spans="1:11" s="396" customFormat="1" ht="25.5">
      <c r="A81" s="160"/>
      <c r="B81" s="231" t="s">
        <v>114</v>
      </c>
      <c r="C81" s="390" t="s">
        <v>139</v>
      </c>
      <c r="D81" s="391" t="s">
        <v>66</v>
      </c>
      <c r="E81" s="390" t="s">
        <v>67</v>
      </c>
      <c r="F81" s="392" t="s">
        <v>115</v>
      </c>
      <c r="G81" s="393"/>
      <c r="H81" s="117"/>
      <c r="I81" s="220"/>
      <c r="J81" s="394">
        <f>J82</f>
        <v>150</v>
      </c>
      <c r="K81" s="395"/>
    </row>
    <row r="82" spans="1:10" ht="53.25" customHeight="1" thickBot="1">
      <c r="A82" s="87"/>
      <c r="B82" s="214" t="s">
        <v>165</v>
      </c>
      <c r="C82" s="367" t="s">
        <v>139</v>
      </c>
      <c r="D82" s="397" t="s">
        <v>66</v>
      </c>
      <c r="E82" s="367" t="s">
        <v>67</v>
      </c>
      <c r="F82" s="376" t="s">
        <v>115</v>
      </c>
      <c r="G82" s="317" t="s">
        <v>126</v>
      </c>
      <c r="H82" s="96"/>
      <c r="I82" s="328"/>
      <c r="J82" s="398">
        <v>150</v>
      </c>
    </row>
    <row r="83" spans="1:10" ht="15" thickBot="1">
      <c r="A83" s="87"/>
      <c r="B83" s="134" t="s">
        <v>17</v>
      </c>
      <c r="C83" s="336" t="s">
        <v>139</v>
      </c>
      <c r="D83" s="399" t="s">
        <v>18</v>
      </c>
      <c r="E83" s="400" t="s">
        <v>18</v>
      </c>
      <c r="F83" s="399" t="s">
        <v>4</v>
      </c>
      <c r="G83" s="400" t="s">
        <v>4</v>
      </c>
      <c r="H83" s="401"/>
      <c r="I83" s="402"/>
      <c r="J83" s="339">
        <f>J87+J101+J84</f>
        <v>6864.16439</v>
      </c>
    </row>
    <row r="84" spans="1:11" s="412" customFormat="1" ht="15" thickBot="1">
      <c r="A84" s="403"/>
      <c r="B84" s="404" t="s">
        <v>74</v>
      </c>
      <c r="C84" s="405" t="s">
        <v>139</v>
      </c>
      <c r="D84" s="406" t="s">
        <v>18</v>
      </c>
      <c r="E84" s="405" t="s">
        <v>75</v>
      </c>
      <c r="F84" s="407"/>
      <c r="G84" s="408"/>
      <c r="H84" s="409"/>
      <c r="I84" s="404"/>
      <c r="J84" s="410">
        <f>J85</f>
        <v>10</v>
      </c>
      <c r="K84" s="411"/>
    </row>
    <row r="85" spans="1:11" s="396" customFormat="1" ht="57">
      <c r="A85" s="160"/>
      <c r="B85" s="413" t="s">
        <v>76</v>
      </c>
      <c r="C85" s="358" t="s">
        <v>139</v>
      </c>
      <c r="D85" s="414" t="s">
        <v>18</v>
      </c>
      <c r="E85" s="358" t="s">
        <v>75</v>
      </c>
      <c r="F85" s="415">
        <v>3500200</v>
      </c>
      <c r="G85" s="416"/>
      <c r="H85" s="417"/>
      <c r="I85" s="150"/>
      <c r="J85" s="418">
        <f>J86</f>
        <v>10</v>
      </c>
      <c r="K85" s="395"/>
    </row>
    <row r="86" spans="1:10" ht="42" customHeight="1" thickBot="1">
      <c r="A86" s="87"/>
      <c r="B86" s="214" t="s">
        <v>165</v>
      </c>
      <c r="C86" s="329" t="s">
        <v>139</v>
      </c>
      <c r="D86" s="331" t="s">
        <v>18</v>
      </c>
      <c r="E86" s="329" t="s">
        <v>75</v>
      </c>
      <c r="F86" s="543">
        <v>3500200</v>
      </c>
      <c r="G86" s="329" t="s">
        <v>126</v>
      </c>
      <c r="H86" s="368"/>
      <c r="I86" s="60"/>
      <c r="J86" s="335">
        <f>1000-990</f>
        <v>10</v>
      </c>
    </row>
    <row r="87" spans="1:11" s="4" customFormat="1" ht="15" thickBot="1">
      <c r="A87" s="419"/>
      <c r="B87" s="369" t="s">
        <v>46</v>
      </c>
      <c r="C87" s="336" t="s">
        <v>139</v>
      </c>
      <c r="D87" s="399" t="s">
        <v>18</v>
      </c>
      <c r="E87" s="336" t="s">
        <v>47</v>
      </c>
      <c r="F87" s="399"/>
      <c r="G87" s="400"/>
      <c r="H87" s="3"/>
      <c r="I87" s="134"/>
      <c r="J87" s="339">
        <f>J88+J91+J96+J93</f>
        <v>3904.6059999999998</v>
      </c>
      <c r="K87" s="277"/>
    </row>
    <row r="88" spans="1:11" s="422" customFormat="1" ht="38.25">
      <c r="A88" s="420"/>
      <c r="B88" s="537" t="s">
        <v>81</v>
      </c>
      <c r="C88" s="358" t="s">
        <v>139</v>
      </c>
      <c r="D88" s="538" t="s">
        <v>18</v>
      </c>
      <c r="E88" s="358" t="s">
        <v>47</v>
      </c>
      <c r="F88" s="538">
        <v>1020102</v>
      </c>
      <c r="G88" s="539"/>
      <c r="H88" s="540"/>
      <c r="I88" s="541"/>
      <c r="J88" s="542">
        <f>J89+J90</f>
        <v>80</v>
      </c>
      <c r="K88" s="421"/>
    </row>
    <row r="89" spans="1:11" s="428" customFormat="1" ht="46.5" customHeight="1">
      <c r="A89" s="423"/>
      <c r="B89" s="214" t="s">
        <v>165</v>
      </c>
      <c r="C89" s="300" t="s">
        <v>139</v>
      </c>
      <c r="D89" s="301" t="s">
        <v>18</v>
      </c>
      <c r="E89" s="300" t="s">
        <v>47</v>
      </c>
      <c r="F89" s="301">
        <v>1020102</v>
      </c>
      <c r="G89" s="300" t="s">
        <v>126</v>
      </c>
      <c r="H89" s="424"/>
      <c r="I89" s="425"/>
      <c r="J89" s="426">
        <f>200-120</f>
        <v>80</v>
      </c>
      <c r="K89" s="427"/>
    </row>
    <row r="90" spans="1:11" s="428" customFormat="1" ht="51">
      <c r="A90" s="423"/>
      <c r="B90" s="550" t="s">
        <v>143</v>
      </c>
      <c r="C90" s="300" t="s">
        <v>139</v>
      </c>
      <c r="D90" s="301" t="s">
        <v>18</v>
      </c>
      <c r="E90" s="300" t="s">
        <v>47</v>
      </c>
      <c r="F90" s="301">
        <v>1020102</v>
      </c>
      <c r="G90" s="551" t="s">
        <v>144</v>
      </c>
      <c r="H90" s="424"/>
      <c r="I90" s="425"/>
      <c r="J90" s="426">
        <f>800-800</f>
        <v>0</v>
      </c>
      <c r="K90" s="427"/>
    </row>
    <row r="91" spans="1:11" s="396" customFormat="1" ht="25.5">
      <c r="A91" s="160"/>
      <c r="B91" s="231" t="s">
        <v>78</v>
      </c>
      <c r="C91" s="393" t="s">
        <v>139</v>
      </c>
      <c r="D91" s="429" t="s">
        <v>18</v>
      </c>
      <c r="E91" s="393" t="s">
        <v>47</v>
      </c>
      <c r="F91" s="429">
        <v>3510500</v>
      </c>
      <c r="G91" s="393"/>
      <c r="H91" s="117"/>
      <c r="I91" s="220"/>
      <c r="J91" s="394">
        <f>J92</f>
        <v>2890</v>
      </c>
      <c r="K91" s="395"/>
    </row>
    <row r="92" spans="1:10" ht="47.25" customHeight="1">
      <c r="A92" s="87"/>
      <c r="B92" s="214" t="s">
        <v>165</v>
      </c>
      <c r="C92" s="300" t="s">
        <v>139</v>
      </c>
      <c r="D92" s="301" t="s">
        <v>18</v>
      </c>
      <c r="E92" s="300" t="s">
        <v>47</v>
      </c>
      <c r="F92" s="301">
        <v>3510500</v>
      </c>
      <c r="G92" s="300" t="s">
        <v>126</v>
      </c>
      <c r="H92" s="227"/>
      <c r="I92" s="5"/>
      <c r="J92" s="303">
        <f>2990+200-250-50</f>
        <v>2890</v>
      </c>
    </row>
    <row r="93" spans="1:10" ht="102">
      <c r="A93" s="87"/>
      <c r="B93" s="550" t="s">
        <v>60</v>
      </c>
      <c r="C93" s="300" t="s">
        <v>139</v>
      </c>
      <c r="D93" s="301" t="s">
        <v>18</v>
      </c>
      <c r="E93" s="300" t="s">
        <v>47</v>
      </c>
      <c r="F93" s="301">
        <v>5210600</v>
      </c>
      <c r="G93" s="300"/>
      <c r="H93" s="227"/>
      <c r="I93" s="5"/>
      <c r="J93" s="303">
        <f>J94</f>
        <v>252.606</v>
      </c>
    </row>
    <row r="94" spans="1:10" ht="76.5">
      <c r="A94" s="87"/>
      <c r="B94" s="602" t="s">
        <v>164</v>
      </c>
      <c r="C94" s="300" t="s">
        <v>139</v>
      </c>
      <c r="D94" s="301" t="s">
        <v>18</v>
      </c>
      <c r="E94" s="300" t="s">
        <v>47</v>
      </c>
      <c r="F94" s="301">
        <v>5210667</v>
      </c>
      <c r="G94" s="300"/>
      <c r="H94" s="227"/>
      <c r="I94" s="5"/>
      <c r="J94" s="303">
        <f>J95</f>
        <v>252.606</v>
      </c>
    </row>
    <row r="95" spans="1:10" ht="13.5" thickBot="1">
      <c r="A95" s="87"/>
      <c r="B95" s="316" t="s">
        <v>59</v>
      </c>
      <c r="C95" s="300" t="s">
        <v>139</v>
      </c>
      <c r="D95" s="301" t="s">
        <v>18</v>
      </c>
      <c r="E95" s="300" t="s">
        <v>47</v>
      </c>
      <c r="F95" s="301">
        <v>5210667</v>
      </c>
      <c r="G95" s="300" t="s">
        <v>122</v>
      </c>
      <c r="H95" s="227"/>
      <c r="I95" s="5"/>
      <c r="J95" s="303">
        <v>252.606</v>
      </c>
    </row>
    <row r="96" spans="1:11" s="396" customFormat="1" ht="25.5">
      <c r="A96" s="160"/>
      <c r="B96" s="231" t="s">
        <v>62</v>
      </c>
      <c r="C96" s="393" t="s">
        <v>139</v>
      </c>
      <c r="D96" s="392" t="s">
        <v>18</v>
      </c>
      <c r="E96" s="393" t="s">
        <v>47</v>
      </c>
      <c r="F96" s="392" t="s">
        <v>168</v>
      </c>
      <c r="G96" s="393"/>
      <c r="H96" s="117"/>
      <c r="I96" s="220"/>
      <c r="J96" s="394">
        <f>J97+J99</f>
        <v>682</v>
      </c>
      <c r="K96" s="395"/>
    </row>
    <row r="97" spans="1:11" s="396" customFormat="1" ht="38.25">
      <c r="A97" s="160"/>
      <c r="B97" s="561" t="s">
        <v>172</v>
      </c>
      <c r="C97" s="393" t="s">
        <v>139</v>
      </c>
      <c r="D97" s="392" t="s">
        <v>18</v>
      </c>
      <c r="E97" s="393" t="s">
        <v>47</v>
      </c>
      <c r="F97" s="392" t="s">
        <v>140</v>
      </c>
      <c r="G97" s="393"/>
      <c r="H97" s="117"/>
      <c r="I97" s="220"/>
      <c r="J97" s="394">
        <f>J98</f>
        <v>482</v>
      </c>
      <c r="K97" s="395"/>
    </row>
    <row r="98" spans="1:10" ht="43.5" customHeight="1">
      <c r="A98" s="87"/>
      <c r="B98" s="214" t="s">
        <v>165</v>
      </c>
      <c r="C98" s="300" t="s">
        <v>139</v>
      </c>
      <c r="D98" s="304" t="s">
        <v>18</v>
      </c>
      <c r="E98" s="300" t="s">
        <v>47</v>
      </c>
      <c r="F98" s="304" t="s">
        <v>140</v>
      </c>
      <c r="G98" s="300" t="s">
        <v>126</v>
      </c>
      <c r="H98" s="227"/>
      <c r="I98" s="5"/>
      <c r="J98" s="303">
        <f>1500+2115-3133</f>
        <v>482</v>
      </c>
    </row>
    <row r="99" spans="1:11" s="396" customFormat="1" ht="51">
      <c r="A99" s="160"/>
      <c r="B99" s="220" t="s">
        <v>173</v>
      </c>
      <c r="C99" s="393" t="s">
        <v>139</v>
      </c>
      <c r="D99" s="392" t="s">
        <v>18</v>
      </c>
      <c r="E99" s="393" t="s">
        <v>47</v>
      </c>
      <c r="F99" s="392" t="s">
        <v>141</v>
      </c>
      <c r="G99" s="393"/>
      <c r="H99" s="117"/>
      <c r="I99" s="220"/>
      <c r="J99" s="394">
        <f>J100</f>
        <v>200</v>
      </c>
      <c r="K99" s="395"/>
    </row>
    <row r="100" spans="1:10" ht="40.5" customHeight="1" thickBot="1">
      <c r="A100" s="87"/>
      <c r="B100" s="214" t="s">
        <v>165</v>
      </c>
      <c r="C100" s="329" t="s">
        <v>139</v>
      </c>
      <c r="D100" s="331" t="s">
        <v>18</v>
      </c>
      <c r="E100" s="329" t="s">
        <v>47</v>
      </c>
      <c r="F100" s="331" t="s">
        <v>141</v>
      </c>
      <c r="G100" s="329" t="s">
        <v>126</v>
      </c>
      <c r="H100" s="368"/>
      <c r="I100" s="60"/>
      <c r="J100" s="335">
        <f>600-400</f>
        <v>200</v>
      </c>
    </row>
    <row r="101" spans="1:11" s="412" customFormat="1" ht="15" thickBot="1">
      <c r="A101" s="403"/>
      <c r="B101" s="369" t="s">
        <v>48</v>
      </c>
      <c r="C101" s="336" t="s">
        <v>139</v>
      </c>
      <c r="D101" s="399" t="s">
        <v>18</v>
      </c>
      <c r="E101" s="336" t="s">
        <v>49</v>
      </c>
      <c r="F101" s="399"/>
      <c r="G101" s="336"/>
      <c r="H101" s="3"/>
      <c r="I101" s="134"/>
      <c r="J101" s="580">
        <f>J108+J112+J110+J102+J114+J105</f>
        <v>2949.55839</v>
      </c>
      <c r="K101" s="411"/>
    </row>
    <row r="102" spans="1:11" s="412" customFormat="1" ht="51.75" thickBot="1">
      <c r="A102" s="403"/>
      <c r="B102" s="537" t="s">
        <v>145</v>
      </c>
      <c r="C102" s="358" t="s">
        <v>139</v>
      </c>
      <c r="D102" s="538" t="s">
        <v>18</v>
      </c>
      <c r="E102" s="358" t="s">
        <v>49</v>
      </c>
      <c r="F102" s="538">
        <v>5201500</v>
      </c>
      <c r="G102" s="568"/>
      <c r="H102" s="569"/>
      <c r="I102" s="570"/>
      <c r="J102" s="542">
        <f>J103</f>
        <v>850</v>
      </c>
      <c r="K102" s="411"/>
    </row>
    <row r="103" spans="1:11" s="412" customFormat="1" ht="63.75">
      <c r="A103" s="403"/>
      <c r="B103" s="7" t="s">
        <v>166</v>
      </c>
      <c r="C103" s="358" t="s">
        <v>139</v>
      </c>
      <c r="D103" s="538" t="s">
        <v>18</v>
      </c>
      <c r="E103" s="358" t="s">
        <v>49</v>
      </c>
      <c r="F103" s="538">
        <v>5201503</v>
      </c>
      <c r="G103" s="617"/>
      <c r="H103" s="571"/>
      <c r="I103" s="155"/>
      <c r="J103" s="618">
        <f>J104</f>
        <v>850</v>
      </c>
      <c r="K103" s="411"/>
    </row>
    <row r="104" spans="1:11" s="412" customFormat="1" ht="45.75" customHeight="1">
      <c r="A104" s="403"/>
      <c r="B104" s="214" t="s">
        <v>165</v>
      </c>
      <c r="C104" s="564" t="s">
        <v>139</v>
      </c>
      <c r="D104" s="572" t="s">
        <v>18</v>
      </c>
      <c r="E104" s="564" t="s">
        <v>49</v>
      </c>
      <c r="F104" s="572">
        <v>5201503</v>
      </c>
      <c r="G104" s="564" t="s">
        <v>126</v>
      </c>
      <c r="H104" s="571"/>
      <c r="I104" s="155"/>
      <c r="J104" s="563">
        <v>850</v>
      </c>
      <c r="K104" s="411"/>
    </row>
    <row r="105" spans="1:11" s="412" customFormat="1" ht="76.5">
      <c r="A105" s="403"/>
      <c r="B105" s="217" t="s">
        <v>158</v>
      </c>
      <c r="C105" s="564" t="s">
        <v>139</v>
      </c>
      <c r="D105" s="572" t="s">
        <v>18</v>
      </c>
      <c r="E105" s="564" t="s">
        <v>49</v>
      </c>
      <c r="F105" s="572">
        <v>5210100</v>
      </c>
      <c r="G105" s="564"/>
      <c r="H105" s="571"/>
      <c r="I105" s="155"/>
      <c r="J105" s="563">
        <f>J106</f>
        <v>143.67</v>
      </c>
      <c r="K105" s="411"/>
    </row>
    <row r="106" spans="1:11" s="412" customFormat="1" ht="63.75">
      <c r="A106" s="403"/>
      <c r="B106" s="217" t="s">
        <v>162</v>
      </c>
      <c r="C106" s="564" t="s">
        <v>139</v>
      </c>
      <c r="D106" s="572" t="s">
        <v>18</v>
      </c>
      <c r="E106" s="564" t="s">
        <v>49</v>
      </c>
      <c r="F106" s="572">
        <v>5210140</v>
      </c>
      <c r="G106" s="564"/>
      <c r="H106" s="571"/>
      <c r="I106" s="155"/>
      <c r="J106" s="563">
        <f>J107</f>
        <v>143.67</v>
      </c>
      <c r="K106" s="411"/>
    </row>
    <row r="107" spans="1:11" s="412" customFormat="1" ht="39.75" customHeight="1">
      <c r="A107" s="403"/>
      <c r="B107" s="214" t="s">
        <v>165</v>
      </c>
      <c r="C107" s="564" t="s">
        <v>139</v>
      </c>
      <c r="D107" s="572" t="s">
        <v>18</v>
      </c>
      <c r="E107" s="564" t="s">
        <v>49</v>
      </c>
      <c r="F107" s="572">
        <v>5210140</v>
      </c>
      <c r="G107" s="564" t="s">
        <v>126</v>
      </c>
      <c r="H107" s="571"/>
      <c r="I107" s="155"/>
      <c r="J107" s="563">
        <v>143.67</v>
      </c>
      <c r="K107" s="411"/>
    </row>
    <row r="108" spans="1:11" s="396" customFormat="1" ht="12.75">
      <c r="A108" s="160"/>
      <c r="B108" s="561" t="s">
        <v>50</v>
      </c>
      <c r="C108" s="342" t="s">
        <v>139</v>
      </c>
      <c r="D108" s="341" t="s">
        <v>18</v>
      </c>
      <c r="E108" s="342" t="s">
        <v>49</v>
      </c>
      <c r="F108" s="341">
        <v>6000100</v>
      </c>
      <c r="G108" s="342"/>
      <c r="H108" s="248"/>
      <c r="I108" s="158"/>
      <c r="J108" s="344">
        <f>J109</f>
        <v>1048</v>
      </c>
      <c r="K108" s="395"/>
    </row>
    <row r="109" spans="1:10" ht="37.5" customHeight="1">
      <c r="A109" s="87"/>
      <c r="B109" s="214" t="s">
        <v>165</v>
      </c>
      <c r="C109" s="300" t="s">
        <v>139</v>
      </c>
      <c r="D109" s="301" t="s">
        <v>18</v>
      </c>
      <c r="E109" s="300" t="s">
        <v>49</v>
      </c>
      <c r="F109" s="301">
        <v>6000100</v>
      </c>
      <c r="G109" s="300" t="s">
        <v>126</v>
      </c>
      <c r="H109" s="430"/>
      <c r="I109" s="431"/>
      <c r="J109" s="303">
        <f>1638-540-50</f>
        <v>1048</v>
      </c>
    </row>
    <row r="110" spans="1:11" s="396" customFormat="1" ht="12.75">
      <c r="A110" s="160"/>
      <c r="B110" s="231" t="s">
        <v>79</v>
      </c>
      <c r="C110" s="393" t="s">
        <v>139</v>
      </c>
      <c r="D110" s="429" t="s">
        <v>18</v>
      </c>
      <c r="E110" s="393" t="s">
        <v>49</v>
      </c>
      <c r="F110" s="429">
        <v>6000300</v>
      </c>
      <c r="G110" s="393"/>
      <c r="H110" s="8"/>
      <c r="I110" s="129"/>
      <c r="J110" s="394">
        <f>J111</f>
        <v>60</v>
      </c>
      <c r="K110" s="395"/>
    </row>
    <row r="111" spans="1:10" ht="41.25" customHeight="1">
      <c r="A111" s="87"/>
      <c r="B111" s="214" t="s">
        <v>165</v>
      </c>
      <c r="C111" s="300" t="s">
        <v>139</v>
      </c>
      <c r="D111" s="301" t="s">
        <v>18</v>
      </c>
      <c r="E111" s="300" t="s">
        <v>49</v>
      </c>
      <c r="F111" s="301">
        <v>6000300</v>
      </c>
      <c r="G111" s="300" t="s">
        <v>126</v>
      </c>
      <c r="H111" s="227"/>
      <c r="I111" s="5"/>
      <c r="J111" s="303">
        <v>60</v>
      </c>
    </row>
    <row r="112" spans="1:11" s="396" customFormat="1" ht="25.5">
      <c r="A112" s="160"/>
      <c r="B112" s="231" t="s">
        <v>51</v>
      </c>
      <c r="C112" s="393" t="s">
        <v>139</v>
      </c>
      <c r="D112" s="429" t="s">
        <v>18</v>
      </c>
      <c r="E112" s="393" t="s">
        <v>49</v>
      </c>
      <c r="F112" s="429">
        <v>6000500</v>
      </c>
      <c r="G112" s="393"/>
      <c r="H112" s="117"/>
      <c r="I112" s="220"/>
      <c r="J112" s="394">
        <f>J113</f>
        <v>800</v>
      </c>
      <c r="K112" s="395"/>
    </row>
    <row r="113" spans="1:10" ht="44.25" customHeight="1" thickBot="1">
      <c r="A113" s="87"/>
      <c r="B113" s="214" t="s">
        <v>165</v>
      </c>
      <c r="C113" s="373" t="s">
        <v>139</v>
      </c>
      <c r="D113" s="330" t="s">
        <v>18</v>
      </c>
      <c r="E113" s="329" t="s">
        <v>49</v>
      </c>
      <c r="F113" s="330">
        <v>6000500</v>
      </c>
      <c r="G113" s="329" t="s">
        <v>126</v>
      </c>
      <c r="H113" s="368"/>
      <c r="I113" s="60"/>
      <c r="J113" s="335">
        <f>1500-700</f>
        <v>800</v>
      </c>
    </row>
    <row r="114" spans="1:10" ht="26.25" thickBot="1">
      <c r="A114" s="87"/>
      <c r="B114" s="231" t="s">
        <v>62</v>
      </c>
      <c r="C114" s="393" t="s">
        <v>139</v>
      </c>
      <c r="D114" s="429" t="s">
        <v>18</v>
      </c>
      <c r="E114" s="393" t="s">
        <v>49</v>
      </c>
      <c r="F114" s="429">
        <v>7950000</v>
      </c>
      <c r="G114" s="393"/>
      <c r="H114" s="96"/>
      <c r="I114" s="328"/>
      <c r="J114" s="598">
        <f>J115</f>
        <v>47.88839</v>
      </c>
    </row>
    <row r="115" spans="1:10" ht="64.5" thickBot="1">
      <c r="A115" s="87"/>
      <c r="B115" s="561" t="s">
        <v>170</v>
      </c>
      <c r="C115" s="393" t="s">
        <v>139</v>
      </c>
      <c r="D115" s="429" t="s">
        <v>18</v>
      </c>
      <c r="E115" s="393" t="s">
        <v>49</v>
      </c>
      <c r="F115" s="429">
        <v>7950005</v>
      </c>
      <c r="G115" s="619"/>
      <c r="H115" s="96"/>
      <c r="I115" s="328"/>
      <c r="J115" s="598">
        <f>J116</f>
        <v>47.88839</v>
      </c>
    </row>
    <row r="116" spans="1:10" ht="40.5" customHeight="1" thickBot="1">
      <c r="A116" s="87"/>
      <c r="B116" s="214" t="s">
        <v>165</v>
      </c>
      <c r="C116" s="373" t="s">
        <v>139</v>
      </c>
      <c r="D116" s="330" t="s">
        <v>18</v>
      </c>
      <c r="E116" s="329" t="s">
        <v>49</v>
      </c>
      <c r="F116" s="330">
        <v>7950005</v>
      </c>
      <c r="G116" s="329" t="s">
        <v>126</v>
      </c>
      <c r="H116" s="96"/>
      <c r="I116" s="328"/>
      <c r="J116" s="598">
        <f>22.88839+25</f>
        <v>47.88839</v>
      </c>
    </row>
    <row r="117" spans="1:11" s="439" customFormat="1" ht="15" thickBot="1">
      <c r="A117" s="128"/>
      <c r="B117" s="432" t="s">
        <v>107</v>
      </c>
      <c r="C117" s="433" t="s">
        <v>139</v>
      </c>
      <c r="D117" s="434" t="s">
        <v>108</v>
      </c>
      <c r="E117" s="433"/>
      <c r="F117" s="435"/>
      <c r="G117" s="433"/>
      <c r="H117" s="75"/>
      <c r="I117" s="436"/>
      <c r="J117" s="437">
        <f>J118</f>
        <v>50</v>
      </c>
      <c r="K117" s="438"/>
    </row>
    <row r="118" spans="1:11" s="439" customFormat="1" ht="29.25" customHeight="1" thickBot="1">
      <c r="A118" s="128"/>
      <c r="B118" s="432" t="s">
        <v>142</v>
      </c>
      <c r="C118" s="433" t="s">
        <v>139</v>
      </c>
      <c r="D118" s="434" t="s">
        <v>108</v>
      </c>
      <c r="E118" s="433" t="s">
        <v>110</v>
      </c>
      <c r="F118" s="435"/>
      <c r="G118" s="433"/>
      <c r="H118" s="75"/>
      <c r="I118" s="436"/>
      <c r="J118" s="437">
        <f>J119</f>
        <v>50</v>
      </c>
      <c r="K118" s="438"/>
    </row>
    <row r="119" spans="1:11" s="396" customFormat="1" ht="14.25">
      <c r="A119" s="160"/>
      <c r="B119" s="440" t="s">
        <v>111</v>
      </c>
      <c r="C119" s="441" t="s">
        <v>139</v>
      </c>
      <c r="D119" s="442" t="s">
        <v>108</v>
      </c>
      <c r="E119" s="443" t="s">
        <v>110</v>
      </c>
      <c r="F119" s="444">
        <v>4320200</v>
      </c>
      <c r="G119" s="443"/>
      <c r="H119" s="445"/>
      <c r="I119" s="446"/>
      <c r="J119" s="447">
        <f>J120</f>
        <v>50</v>
      </c>
      <c r="K119" s="395"/>
    </row>
    <row r="120" spans="1:10" ht="40.5" customHeight="1" thickBot="1">
      <c r="A120" s="87"/>
      <c r="B120" s="214" t="s">
        <v>165</v>
      </c>
      <c r="C120" s="373" t="s">
        <v>139</v>
      </c>
      <c r="D120" s="331" t="s">
        <v>108</v>
      </c>
      <c r="E120" s="329" t="s">
        <v>110</v>
      </c>
      <c r="F120" s="330">
        <v>4320200</v>
      </c>
      <c r="G120" s="329" t="s">
        <v>126</v>
      </c>
      <c r="H120" s="368"/>
      <c r="I120" s="60"/>
      <c r="J120" s="335">
        <v>50</v>
      </c>
    </row>
    <row r="121" spans="1:10" ht="29.25" thickBot="1">
      <c r="A121" s="87"/>
      <c r="B121" s="436" t="s">
        <v>19</v>
      </c>
      <c r="C121" s="433" t="s">
        <v>139</v>
      </c>
      <c r="D121" s="434" t="s">
        <v>20</v>
      </c>
      <c r="E121" s="433"/>
      <c r="F121" s="434"/>
      <c r="G121" s="433"/>
      <c r="H121" s="167"/>
      <c r="I121" s="448"/>
      <c r="J121" s="437">
        <f>J122</f>
        <v>90</v>
      </c>
    </row>
    <row r="122" spans="1:10" ht="12.75">
      <c r="A122" s="87"/>
      <c r="B122" s="449" t="s">
        <v>21</v>
      </c>
      <c r="C122" s="450" t="s">
        <v>139</v>
      </c>
      <c r="D122" s="451" t="s">
        <v>20</v>
      </c>
      <c r="E122" s="452" t="s">
        <v>22</v>
      </c>
      <c r="F122" s="451"/>
      <c r="G122" s="452"/>
      <c r="H122" s="453"/>
      <c r="I122" s="454"/>
      <c r="J122" s="455">
        <f>J123</f>
        <v>90</v>
      </c>
    </row>
    <row r="123" spans="1:10" ht="38.25">
      <c r="A123" s="93"/>
      <c r="B123" s="456" t="s">
        <v>23</v>
      </c>
      <c r="C123" s="300" t="s">
        <v>139</v>
      </c>
      <c r="D123" s="310" t="s">
        <v>20</v>
      </c>
      <c r="E123" s="309" t="s">
        <v>22</v>
      </c>
      <c r="F123" s="310" t="s">
        <v>24</v>
      </c>
      <c r="G123" s="309"/>
      <c r="H123" s="227"/>
      <c r="I123" s="5"/>
      <c r="J123" s="457">
        <f>J124</f>
        <v>90</v>
      </c>
    </row>
    <row r="124" spans="1:10" ht="44.25" customHeight="1" thickBot="1">
      <c r="A124" s="93"/>
      <c r="B124" s="214" t="s">
        <v>165</v>
      </c>
      <c r="C124" s="329" t="s">
        <v>139</v>
      </c>
      <c r="D124" s="331" t="s">
        <v>20</v>
      </c>
      <c r="E124" s="329" t="s">
        <v>22</v>
      </c>
      <c r="F124" s="331" t="s">
        <v>25</v>
      </c>
      <c r="G124" s="329" t="s">
        <v>126</v>
      </c>
      <c r="H124" s="368"/>
      <c r="I124" s="60"/>
      <c r="J124" s="335">
        <f>100-10</f>
        <v>90</v>
      </c>
    </row>
    <row r="125" spans="1:10" ht="15" thickBot="1">
      <c r="A125" s="93"/>
      <c r="B125" s="134" t="s">
        <v>82</v>
      </c>
      <c r="C125" s="352" t="s">
        <v>139</v>
      </c>
      <c r="D125" s="336" t="s">
        <v>84</v>
      </c>
      <c r="E125" s="352"/>
      <c r="F125" s="336"/>
      <c r="G125" s="352"/>
      <c r="H125" s="134"/>
      <c r="I125" s="3"/>
      <c r="J125" s="458">
        <f>J129+J126</f>
        <v>136</v>
      </c>
    </row>
    <row r="126" spans="1:10" ht="15" thickBot="1">
      <c r="A126" s="93"/>
      <c r="B126" s="459" t="s">
        <v>103</v>
      </c>
      <c r="C126" s="460" t="s">
        <v>139</v>
      </c>
      <c r="D126" s="460" t="s">
        <v>84</v>
      </c>
      <c r="E126" s="460" t="s">
        <v>104</v>
      </c>
      <c r="F126" s="460"/>
      <c r="G126" s="460"/>
      <c r="H126" s="284"/>
      <c r="I126" s="284"/>
      <c r="J126" s="461">
        <f>J127</f>
        <v>106</v>
      </c>
    </row>
    <row r="127" spans="1:11" s="396" customFormat="1" ht="42.75">
      <c r="A127" s="95"/>
      <c r="B127" s="462" t="s">
        <v>105</v>
      </c>
      <c r="C127" s="463" t="s">
        <v>139</v>
      </c>
      <c r="D127" s="463" t="s">
        <v>84</v>
      </c>
      <c r="E127" s="463" t="s">
        <v>104</v>
      </c>
      <c r="F127" s="463" t="s">
        <v>106</v>
      </c>
      <c r="G127" s="463"/>
      <c r="H127" s="464"/>
      <c r="I127" s="464"/>
      <c r="J127" s="465">
        <f>J128</f>
        <v>106</v>
      </c>
      <c r="K127" s="395"/>
    </row>
    <row r="128" spans="1:11" s="471" customFormat="1" ht="43.5" thickBot="1">
      <c r="A128" s="159"/>
      <c r="B128" s="466" t="s">
        <v>128</v>
      </c>
      <c r="C128" s="467" t="s">
        <v>139</v>
      </c>
      <c r="D128" s="467" t="s">
        <v>84</v>
      </c>
      <c r="E128" s="467" t="s">
        <v>104</v>
      </c>
      <c r="F128" s="467" t="s">
        <v>106</v>
      </c>
      <c r="G128" s="467" t="s">
        <v>127</v>
      </c>
      <c r="H128" s="468"/>
      <c r="I128" s="468"/>
      <c r="J128" s="469">
        <f>106</f>
        <v>106</v>
      </c>
      <c r="K128" s="470"/>
    </row>
    <row r="129" spans="1:10" ht="15" thickBot="1">
      <c r="A129" s="93"/>
      <c r="B129" s="134" t="s">
        <v>83</v>
      </c>
      <c r="C129" s="352" t="s">
        <v>139</v>
      </c>
      <c r="D129" s="336" t="s">
        <v>84</v>
      </c>
      <c r="E129" s="352" t="s">
        <v>85</v>
      </c>
      <c r="F129" s="336"/>
      <c r="G129" s="352"/>
      <c r="H129" s="134"/>
      <c r="I129" s="3"/>
      <c r="J129" s="458">
        <f>J130</f>
        <v>30</v>
      </c>
    </row>
    <row r="130" spans="1:10" ht="38.25">
      <c r="A130" s="93"/>
      <c r="B130" s="145" t="s">
        <v>86</v>
      </c>
      <c r="C130" s="355" t="s">
        <v>139</v>
      </c>
      <c r="D130" s="294" t="s">
        <v>84</v>
      </c>
      <c r="E130" s="355" t="s">
        <v>85</v>
      </c>
      <c r="F130" s="294" t="s">
        <v>87</v>
      </c>
      <c r="G130" s="355"/>
      <c r="H130" s="145"/>
      <c r="I130" s="297"/>
      <c r="J130" s="472">
        <f>J131</f>
        <v>30</v>
      </c>
    </row>
    <row r="131" spans="1:10" ht="39" thickBot="1">
      <c r="A131" s="93"/>
      <c r="B131" s="328" t="s">
        <v>128</v>
      </c>
      <c r="C131" s="376" t="s">
        <v>139</v>
      </c>
      <c r="D131" s="317" t="s">
        <v>84</v>
      </c>
      <c r="E131" s="376" t="s">
        <v>85</v>
      </c>
      <c r="F131" s="317" t="s">
        <v>87</v>
      </c>
      <c r="G131" s="376" t="s">
        <v>127</v>
      </c>
      <c r="H131" s="328"/>
      <c r="I131" s="96"/>
      <c r="J131" s="473">
        <v>30</v>
      </c>
    </row>
    <row r="132" spans="1:11" s="4" customFormat="1" ht="15" thickBot="1">
      <c r="A132" s="111"/>
      <c r="B132" s="134" t="s">
        <v>52</v>
      </c>
      <c r="C132" s="336" t="s">
        <v>139</v>
      </c>
      <c r="D132" s="399">
        <v>1100</v>
      </c>
      <c r="E132" s="336"/>
      <c r="F132" s="352"/>
      <c r="G132" s="336"/>
      <c r="H132" s="3"/>
      <c r="I132" s="134"/>
      <c r="J132" s="339">
        <f>J133</f>
        <v>105</v>
      </c>
      <c r="K132" s="277"/>
    </row>
    <row r="133" spans="1:10" ht="13.5" thickBot="1">
      <c r="A133" s="93"/>
      <c r="B133" s="286" t="s">
        <v>88</v>
      </c>
      <c r="C133" s="287" t="s">
        <v>139</v>
      </c>
      <c r="D133" s="337" t="s">
        <v>29</v>
      </c>
      <c r="E133" s="323" t="s">
        <v>89</v>
      </c>
      <c r="F133" s="337"/>
      <c r="G133" s="323"/>
      <c r="H133" s="338"/>
      <c r="I133" s="286"/>
      <c r="J133" s="474">
        <f>J134</f>
        <v>105</v>
      </c>
    </row>
    <row r="134" spans="1:10" ht="28.5" customHeight="1">
      <c r="A134" s="93"/>
      <c r="B134" s="293" t="s">
        <v>90</v>
      </c>
      <c r="C134" s="450" t="s">
        <v>139</v>
      </c>
      <c r="D134" s="533" t="s">
        <v>29</v>
      </c>
      <c r="E134" s="450" t="s">
        <v>89</v>
      </c>
      <c r="F134" s="533" t="s">
        <v>53</v>
      </c>
      <c r="G134" s="450"/>
      <c r="H134" s="534"/>
      <c r="I134" s="293"/>
      <c r="J134" s="535">
        <f>J135</f>
        <v>105</v>
      </c>
    </row>
    <row r="135" spans="1:10" ht="41.25" customHeight="1" thickBot="1">
      <c r="A135" s="93"/>
      <c r="B135" s="214" t="s">
        <v>165</v>
      </c>
      <c r="C135" s="329" t="s">
        <v>139</v>
      </c>
      <c r="D135" s="331" t="s">
        <v>29</v>
      </c>
      <c r="E135" s="329" t="s">
        <v>89</v>
      </c>
      <c r="F135" s="331" t="s">
        <v>53</v>
      </c>
      <c r="G135" s="329" t="s">
        <v>126</v>
      </c>
      <c r="H135" s="536"/>
      <c r="I135" s="60"/>
      <c r="J135" s="335">
        <f>121-16</f>
        <v>105</v>
      </c>
    </row>
    <row r="136" spans="1:10" ht="12.75">
      <c r="A136" s="93"/>
      <c r="B136" s="11"/>
      <c r="C136" s="11"/>
      <c r="D136" s="319"/>
      <c r="E136" s="475"/>
      <c r="F136" s="475"/>
      <c r="G136" s="476"/>
      <c r="H136" s="11"/>
      <c r="I136" s="11"/>
      <c r="J136" s="477"/>
    </row>
    <row r="137" spans="1:10" ht="12.75">
      <c r="A137" s="93"/>
      <c r="B137" s="11"/>
      <c r="C137" s="11"/>
      <c r="D137" s="319"/>
      <c r="E137" s="475"/>
      <c r="F137" s="475"/>
      <c r="G137" s="476"/>
      <c r="H137" s="11"/>
      <c r="I137" s="11"/>
      <c r="J137" s="477"/>
    </row>
    <row r="138" spans="1:10" ht="12.75">
      <c r="A138" s="93"/>
      <c r="B138" s="10"/>
      <c r="C138" s="10"/>
      <c r="D138" s="319"/>
      <c r="E138" s="478"/>
      <c r="F138" s="478"/>
      <c r="G138" s="475"/>
      <c r="H138" s="11"/>
      <c r="I138" s="11"/>
      <c r="J138" s="479"/>
    </row>
    <row r="139" spans="1:10" ht="12.75">
      <c r="A139" s="93"/>
      <c r="B139" s="11"/>
      <c r="C139" s="11"/>
      <c r="D139" s="319"/>
      <c r="E139" s="475"/>
      <c r="F139" s="475"/>
      <c r="G139" s="475"/>
      <c r="H139" s="11"/>
      <c r="I139" s="11"/>
      <c r="J139" s="477"/>
    </row>
    <row r="140" spans="1:10" ht="12.75">
      <c r="A140" s="93"/>
      <c r="B140" s="11"/>
      <c r="C140" s="11"/>
      <c r="D140" s="319"/>
      <c r="E140" s="475"/>
      <c r="F140" s="475"/>
      <c r="G140" s="475"/>
      <c r="H140" s="11"/>
      <c r="I140" s="11"/>
      <c r="J140" s="477"/>
    </row>
    <row r="141" spans="1:10" ht="12.75">
      <c r="A141" s="93"/>
      <c r="B141" s="11"/>
      <c r="C141" s="11"/>
      <c r="D141" s="319"/>
      <c r="E141" s="475"/>
      <c r="F141" s="475"/>
      <c r="G141" s="475"/>
      <c r="H141" s="11"/>
      <c r="I141" s="11"/>
      <c r="J141" s="477"/>
    </row>
    <row r="142" spans="1:10" ht="12.75">
      <c r="A142" s="93"/>
      <c r="B142" s="10"/>
      <c r="C142" s="10"/>
      <c r="D142" s="319"/>
      <c r="E142" s="478"/>
      <c r="F142" s="478"/>
      <c r="G142" s="475"/>
      <c r="H142" s="11"/>
      <c r="I142" s="11"/>
      <c r="J142" s="479"/>
    </row>
    <row r="143" spans="1:10" ht="12.75">
      <c r="A143" s="93"/>
      <c r="B143" s="11"/>
      <c r="C143" s="11"/>
      <c r="D143" s="319"/>
      <c r="E143" s="475"/>
      <c r="F143" s="475"/>
      <c r="G143" s="475"/>
      <c r="H143" s="11"/>
      <c r="I143" s="11"/>
      <c r="J143" s="477"/>
    </row>
    <row r="144" spans="1:10" ht="12.75">
      <c r="A144" s="93"/>
      <c r="B144" s="11"/>
      <c r="C144" s="11"/>
      <c r="D144" s="319"/>
      <c r="E144" s="475"/>
      <c r="F144" s="475"/>
      <c r="G144" s="475"/>
      <c r="H144" s="11"/>
      <c r="I144" s="11"/>
      <c r="J144" s="477"/>
    </row>
    <row r="145" spans="1:11" s="4" customFormat="1" ht="14.25">
      <c r="A145" s="111"/>
      <c r="B145" s="409"/>
      <c r="C145" s="409"/>
      <c r="D145" s="480"/>
      <c r="E145" s="481"/>
      <c r="F145" s="481"/>
      <c r="G145" s="481"/>
      <c r="H145" s="409"/>
      <c r="I145" s="409"/>
      <c r="J145" s="482"/>
      <c r="K145" s="277"/>
    </row>
    <row r="146" spans="1:10" ht="12.75">
      <c r="A146" s="93"/>
      <c r="B146" s="10"/>
      <c r="C146" s="10"/>
      <c r="D146" s="319"/>
      <c r="E146" s="478"/>
      <c r="F146" s="478"/>
      <c r="G146" s="478"/>
      <c r="H146" s="10"/>
      <c r="I146" s="10"/>
      <c r="J146" s="479"/>
    </row>
    <row r="147" spans="1:10" ht="12.75">
      <c r="A147" s="93"/>
      <c r="B147" s="104"/>
      <c r="C147" s="104"/>
      <c r="D147" s="483"/>
      <c r="E147" s="484"/>
      <c r="F147" s="484"/>
      <c r="G147" s="484"/>
      <c r="H147" s="104"/>
      <c r="I147" s="104"/>
      <c r="J147" s="485"/>
    </row>
    <row r="148" spans="1:10" ht="12.75">
      <c r="A148" s="93"/>
      <c r="B148" s="11"/>
      <c r="C148" s="11"/>
      <c r="D148" s="319"/>
      <c r="E148" s="475"/>
      <c r="F148" s="475"/>
      <c r="G148" s="475"/>
      <c r="H148" s="11"/>
      <c r="I148" s="11"/>
      <c r="J148" s="477"/>
    </row>
    <row r="149" spans="1:10" ht="12.75">
      <c r="A149" s="93"/>
      <c r="B149" s="11"/>
      <c r="C149" s="11"/>
      <c r="D149" s="319"/>
      <c r="E149" s="475"/>
      <c r="F149" s="475"/>
      <c r="G149" s="475"/>
      <c r="H149" s="11"/>
      <c r="I149" s="11"/>
      <c r="J149" s="477"/>
    </row>
    <row r="150" spans="1:10" ht="12.75">
      <c r="A150" s="93"/>
      <c r="B150" s="11"/>
      <c r="C150" s="11"/>
      <c r="D150" s="319"/>
      <c r="E150" s="475"/>
      <c r="F150" s="475"/>
      <c r="G150" s="475"/>
      <c r="H150" s="11"/>
      <c r="I150" s="11"/>
      <c r="J150" s="477"/>
    </row>
    <row r="151" spans="1:10" ht="12.75">
      <c r="A151" s="93"/>
      <c r="B151" s="104"/>
      <c r="C151" s="104"/>
      <c r="D151" s="483"/>
      <c r="E151" s="484"/>
      <c r="F151" s="484"/>
      <c r="G151" s="484"/>
      <c r="H151" s="104"/>
      <c r="I151" s="104"/>
      <c r="J151" s="485"/>
    </row>
    <row r="152" spans="1:10" ht="12.75">
      <c r="A152" s="93"/>
      <c r="B152" s="11"/>
      <c r="C152" s="11"/>
      <c r="D152" s="319"/>
      <c r="E152" s="475"/>
      <c r="F152" s="475"/>
      <c r="G152" s="475"/>
      <c r="H152" s="11"/>
      <c r="I152" s="11"/>
      <c r="J152" s="477"/>
    </row>
    <row r="153" spans="1:10" ht="12.75">
      <c r="A153" s="93"/>
      <c r="B153" s="11"/>
      <c r="C153" s="11"/>
      <c r="D153" s="319"/>
      <c r="E153" s="475"/>
      <c r="F153" s="475"/>
      <c r="G153" s="475"/>
      <c r="H153" s="11"/>
      <c r="I153" s="11"/>
      <c r="J153" s="477"/>
    </row>
    <row r="154" spans="1:12" s="1" customFormat="1" ht="12.75">
      <c r="A154" s="93"/>
      <c r="B154" s="11"/>
      <c r="C154" s="11"/>
      <c r="D154" s="319"/>
      <c r="E154" s="475"/>
      <c r="F154" s="475"/>
      <c r="G154" s="475"/>
      <c r="H154" s="11"/>
      <c r="I154" s="11"/>
      <c r="J154" s="477"/>
      <c r="L154"/>
    </row>
    <row r="155" spans="1:12" s="1" customFormat="1" ht="12.75">
      <c r="A155" s="93"/>
      <c r="B155" s="104"/>
      <c r="C155" s="104"/>
      <c r="D155" s="483"/>
      <c r="E155" s="484"/>
      <c r="F155" s="484"/>
      <c r="G155" s="484"/>
      <c r="H155" s="104"/>
      <c r="I155" s="104"/>
      <c r="J155" s="485"/>
      <c r="L155"/>
    </row>
    <row r="156" spans="1:12" s="1" customFormat="1" ht="12.75">
      <c r="A156" s="93"/>
      <c r="B156" s="11"/>
      <c r="C156" s="11"/>
      <c r="D156" s="319"/>
      <c r="E156" s="475"/>
      <c r="F156" s="475"/>
      <c r="G156" s="475"/>
      <c r="H156" s="11"/>
      <c r="I156" s="11"/>
      <c r="J156" s="477"/>
      <c r="L156"/>
    </row>
    <row r="157" spans="1:12" s="1" customFormat="1" ht="12.75">
      <c r="A157" s="93"/>
      <c r="B157" s="11"/>
      <c r="C157" s="11"/>
      <c r="D157" s="319"/>
      <c r="E157" s="475"/>
      <c r="F157" s="475"/>
      <c r="G157" s="475"/>
      <c r="H157" s="11"/>
      <c r="I157" s="11"/>
      <c r="J157" s="477"/>
      <c r="L157"/>
    </row>
    <row r="158" spans="1:12" s="1" customFormat="1" ht="12.75">
      <c r="A158" s="93"/>
      <c r="B158" s="104"/>
      <c r="C158" s="104"/>
      <c r="D158" s="483"/>
      <c r="E158" s="484"/>
      <c r="F158" s="484"/>
      <c r="G158" s="484"/>
      <c r="H158" s="104"/>
      <c r="I158" s="104"/>
      <c r="J158" s="485"/>
      <c r="L158"/>
    </row>
    <row r="159" spans="1:12" s="1" customFormat="1" ht="12.75">
      <c r="A159" s="93"/>
      <c r="B159" s="11"/>
      <c r="C159" s="11"/>
      <c r="D159" s="319"/>
      <c r="E159" s="475"/>
      <c r="F159" s="475"/>
      <c r="G159" s="475"/>
      <c r="H159" s="11"/>
      <c r="I159" s="11"/>
      <c r="J159" s="477"/>
      <c r="L159"/>
    </row>
    <row r="160" spans="1:12" s="1" customFormat="1" ht="12.75">
      <c r="A160" s="93"/>
      <c r="B160" s="11"/>
      <c r="C160" s="11"/>
      <c r="D160" s="319"/>
      <c r="E160" s="475"/>
      <c r="F160" s="475"/>
      <c r="G160" s="475"/>
      <c r="H160" s="11"/>
      <c r="I160" s="11"/>
      <c r="J160" s="477"/>
      <c r="L160"/>
    </row>
    <row r="161" spans="1:12" s="1" customFormat="1" ht="12.75">
      <c r="A161" s="93"/>
      <c r="B161" s="486"/>
      <c r="C161" s="486"/>
      <c r="D161" s="319"/>
      <c r="E161" s="475"/>
      <c r="F161" s="475"/>
      <c r="G161" s="475"/>
      <c r="H161" s="11"/>
      <c r="I161" s="11"/>
      <c r="J161" s="477"/>
      <c r="L161"/>
    </row>
    <row r="162" spans="1:12" s="1" customFormat="1" ht="12.75">
      <c r="A162" s="93"/>
      <c r="B162" s="11"/>
      <c r="C162" s="11"/>
      <c r="D162" s="319"/>
      <c r="E162" s="475"/>
      <c r="F162" s="475"/>
      <c r="G162" s="475"/>
      <c r="H162" s="11"/>
      <c r="I162" s="11"/>
      <c r="J162" s="477"/>
      <c r="L162"/>
    </row>
    <row r="163" spans="1:12" s="1" customFormat="1" ht="12.75">
      <c r="A163" s="93"/>
      <c r="B163" s="10"/>
      <c r="C163" s="10"/>
      <c r="D163" s="319"/>
      <c r="E163" s="478"/>
      <c r="F163" s="478"/>
      <c r="G163" s="478"/>
      <c r="H163" s="10"/>
      <c r="I163" s="10"/>
      <c r="J163" s="479"/>
      <c r="L163"/>
    </row>
    <row r="164" spans="1:12" s="1" customFormat="1" ht="12.75">
      <c r="A164" s="93"/>
      <c r="B164" s="11"/>
      <c r="C164" s="11"/>
      <c r="D164" s="319"/>
      <c r="E164" s="475"/>
      <c r="F164" s="475"/>
      <c r="G164" s="475"/>
      <c r="H164" s="11"/>
      <c r="I164" s="11"/>
      <c r="J164" s="477"/>
      <c r="L164"/>
    </row>
    <row r="165" spans="1:12" s="1" customFormat="1" ht="12.75">
      <c r="A165" s="93"/>
      <c r="B165" s="11"/>
      <c r="C165" s="11"/>
      <c r="D165" s="319"/>
      <c r="E165" s="475"/>
      <c r="F165" s="475"/>
      <c r="G165" s="475"/>
      <c r="H165" s="11"/>
      <c r="I165" s="11"/>
      <c r="J165" s="477"/>
      <c r="L165"/>
    </row>
    <row r="166" spans="1:12" s="1" customFormat="1" ht="12.75">
      <c r="A166" s="93"/>
      <c r="B166" s="11"/>
      <c r="C166" s="11"/>
      <c r="D166" s="319"/>
      <c r="E166" s="475"/>
      <c r="F166" s="475"/>
      <c r="G166" s="475"/>
      <c r="H166" s="11"/>
      <c r="I166" s="11"/>
      <c r="J166" s="477"/>
      <c r="L166"/>
    </row>
    <row r="167" spans="1:12" s="1" customFormat="1" ht="12.75">
      <c r="A167" s="93"/>
      <c r="B167" s="487"/>
      <c r="C167" s="487"/>
      <c r="D167" s="483"/>
      <c r="E167" s="478"/>
      <c r="F167" s="478"/>
      <c r="G167" s="478"/>
      <c r="H167" s="10"/>
      <c r="I167" s="10"/>
      <c r="J167" s="479"/>
      <c r="L167"/>
    </row>
    <row r="168" spans="1:12" s="1" customFormat="1" ht="12.75">
      <c r="A168" s="93"/>
      <c r="B168" s="486"/>
      <c r="C168" s="486"/>
      <c r="D168" s="319"/>
      <c r="E168" s="475"/>
      <c r="F168" s="475"/>
      <c r="G168" s="475"/>
      <c r="H168" s="11"/>
      <c r="I168" s="11"/>
      <c r="J168" s="477"/>
      <c r="L168"/>
    </row>
    <row r="169" spans="1:12" s="1" customFormat="1" ht="12.75">
      <c r="A169" s="93"/>
      <c r="B169" s="486"/>
      <c r="C169" s="486"/>
      <c r="D169" s="319"/>
      <c r="E169" s="475"/>
      <c r="F169" s="475"/>
      <c r="G169" s="475"/>
      <c r="H169" s="11"/>
      <c r="I169" s="11"/>
      <c r="J169" s="477"/>
      <c r="L169"/>
    </row>
    <row r="170" spans="1:10" ht="12.75">
      <c r="A170" s="93"/>
      <c r="B170" s="486"/>
      <c r="C170" s="486"/>
      <c r="D170" s="319"/>
      <c r="E170" s="475"/>
      <c r="F170" s="475"/>
      <c r="G170" s="475"/>
      <c r="H170" s="11"/>
      <c r="I170" s="11"/>
      <c r="J170" s="477"/>
    </row>
    <row r="171" spans="1:10" ht="12.75">
      <c r="A171" s="93"/>
      <c r="B171" s="487"/>
      <c r="C171" s="487"/>
      <c r="D171" s="483"/>
      <c r="E171" s="478"/>
      <c r="F171" s="478"/>
      <c r="G171" s="478"/>
      <c r="H171" s="10"/>
      <c r="I171" s="10"/>
      <c r="J171" s="479"/>
    </row>
    <row r="172" spans="1:10" ht="12.75">
      <c r="A172" s="93"/>
      <c r="B172" s="11"/>
      <c r="C172" s="11"/>
      <c r="D172" s="319"/>
      <c r="E172" s="475"/>
      <c r="F172" s="475"/>
      <c r="G172" s="475"/>
      <c r="H172" s="11"/>
      <c r="I172" s="11"/>
      <c r="J172" s="477"/>
    </row>
    <row r="173" spans="1:10" ht="12.75">
      <c r="A173" s="93"/>
      <c r="B173" s="11"/>
      <c r="C173" s="11"/>
      <c r="D173" s="319"/>
      <c r="E173" s="475"/>
      <c r="F173" s="475"/>
      <c r="G173" s="475"/>
      <c r="H173" s="11"/>
      <c r="I173" s="11"/>
      <c r="J173" s="477"/>
    </row>
    <row r="174" spans="1:10" ht="12.75">
      <c r="A174" s="93"/>
      <c r="B174" s="11"/>
      <c r="C174" s="11"/>
      <c r="D174" s="319"/>
      <c r="E174" s="475"/>
      <c r="F174" s="475"/>
      <c r="G174" s="475"/>
      <c r="H174" s="11"/>
      <c r="I174" s="11"/>
      <c r="J174" s="477"/>
    </row>
    <row r="175" spans="1:11" s="4" customFormat="1" ht="14.25">
      <c r="A175" s="111"/>
      <c r="B175" s="409"/>
      <c r="C175" s="409"/>
      <c r="D175" s="480"/>
      <c r="E175" s="481"/>
      <c r="F175" s="481"/>
      <c r="G175" s="481"/>
      <c r="H175" s="409"/>
      <c r="I175" s="409"/>
      <c r="J175" s="482"/>
      <c r="K175" s="277"/>
    </row>
    <row r="176" spans="1:10" ht="12.75">
      <c r="A176" s="93"/>
      <c r="B176" s="10"/>
      <c r="C176" s="10"/>
      <c r="D176" s="483"/>
      <c r="E176" s="478"/>
      <c r="F176" s="478"/>
      <c r="G176" s="478"/>
      <c r="H176" s="10"/>
      <c r="I176" s="10"/>
      <c r="J176" s="479"/>
    </row>
    <row r="177" spans="1:10" ht="12.75">
      <c r="A177" s="93"/>
      <c r="B177" s="11"/>
      <c r="C177" s="11"/>
      <c r="D177" s="319"/>
      <c r="E177" s="475"/>
      <c r="F177" s="475"/>
      <c r="G177" s="475"/>
      <c r="H177" s="11"/>
      <c r="I177" s="11"/>
      <c r="J177" s="477"/>
    </row>
    <row r="178" spans="1:10" ht="12.75">
      <c r="A178" s="93"/>
      <c r="B178" s="11"/>
      <c r="C178" s="11"/>
      <c r="D178" s="319"/>
      <c r="E178" s="475"/>
      <c r="F178" s="475"/>
      <c r="G178" s="475"/>
      <c r="H178" s="11"/>
      <c r="I178" s="11"/>
      <c r="J178" s="477"/>
    </row>
    <row r="179" spans="1:10" ht="12.75">
      <c r="A179" s="93"/>
      <c r="B179" s="11"/>
      <c r="C179" s="11"/>
      <c r="D179" s="319"/>
      <c r="E179" s="475"/>
      <c r="F179" s="475"/>
      <c r="G179" s="475"/>
      <c r="H179" s="11"/>
      <c r="I179" s="11"/>
      <c r="J179" s="477"/>
    </row>
    <row r="180" spans="1:10" ht="12.75">
      <c r="A180" s="93"/>
      <c r="B180" s="10"/>
      <c r="C180" s="10"/>
      <c r="D180" s="488"/>
      <c r="E180" s="489"/>
      <c r="F180" s="478"/>
      <c r="G180" s="489"/>
      <c r="H180" s="10"/>
      <c r="I180" s="10"/>
      <c r="J180" s="479"/>
    </row>
    <row r="181" spans="1:10" ht="12.75">
      <c r="A181" s="93"/>
      <c r="B181" s="11"/>
      <c r="C181" s="11"/>
      <c r="D181" s="488"/>
      <c r="E181" s="476"/>
      <c r="F181" s="490"/>
      <c r="G181" s="491"/>
      <c r="H181" s="104"/>
      <c r="I181" s="104"/>
      <c r="J181" s="477"/>
    </row>
    <row r="182" spans="1:10" ht="12.75">
      <c r="A182" s="93"/>
      <c r="B182" s="11"/>
      <c r="C182" s="11"/>
      <c r="D182" s="488"/>
      <c r="E182" s="476"/>
      <c r="F182" s="475"/>
      <c r="G182" s="475"/>
      <c r="H182" s="104"/>
      <c r="I182" s="104"/>
      <c r="J182" s="477"/>
    </row>
    <row r="183" spans="1:10" ht="12.75">
      <c r="A183" s="93"/>
      <c r="B183" s="11"/>
      <c r="C183" s="11"/>
      <c r="D183" s="488"/>
      <c r="E183" s="476"/>
      <c r="F183" s="475"/>
      <c r="G183" s="475"/>
      <c r="H183" s="104"/>
      <c r="I183" s="104"/>
      <c r="J183" s="477"/>
    </row>
    <row r="184" spans="1:11" s="4" customFormat="1" ht="14.25">
      <c r="A184" s="111"/>
      <c r="B184" s="409"/>
      <c r="C184" s="409"/>
      <c r="D184" s="480"/>
      <c r="E184" s="481"/>
      <c r="F184" s="481"/>
      <c r="G184" s="481"/>
      <c r="H184" s="409"/>
      <c r="I184" s="409"/>
      <c r="J184" s="482"/>
      <c r="K184" s="277"/>
    </row>
    <row r="185" spans="1:11" s="4" customFormat="1" ht="14.25">
      <c r="A185" s="111"/>
      <c r="B185" s="10"/>
      <c r="C185" s="10"/>
      <c r="D185" s="480"/>
      <c r="E185" s="478"/>
      <c r="F185" s="478"/>
      <c r="G185" s="478"/>
      <c r="H185" s="10"/>
      <c r="I185" s="10"/>
      <c r="J185" s="479"/>
      <c r="K185" s="277"/>
    </row>
    <row r="186" spans="1:11" s="4" customFormat="1" ht="14.25">
      <c r="A186" s="111"/>
      <c r="B186" s="104"/>
      <c r="C186" s="104"/>
      <c r="D186" s="483"/>
      <c r="E186" s="491"/>
      <c r="F186" s="491"/>
      <c r="G186" s="491"/>
      <c r="H186" s="10"/>
      <c r="I186" s="10"/>
      <c r="J186" s="485"/>
      <c r="K186" s="277"/>
    </row>
    <row r="187" spans="1:11" s="4" customFormat="1" ht="14.25">
      <c r="A187" s="111"/>
      <c r="B187" s="11"/>
      <c r="C187" s="11"/>
      <c r="D187" s="319"/>
      <c r="E187" s="476"/>
      <c r="F187" s="476"/>
      <c r="G187" s="476"/>
      <c r="H187" s="10"/>
      <c r="I187" s="10"/>
      <c r="J187" s="477"/>
      <c r="K187" s="277"/>
    </row>
    <row r="188" spans="1:11" s="4" customFormat="1" ht="14.25">
      <c r="A188" s="111"/>
      <c r="B188" s="11"/>
      <c r="C188" s="11"/>
      <c r="D188" s="319"/>
      <c r="E188" s="476"/>
      <c r="F188" s="476"/>
      <c r="G188" s="476"/>
      <c r="H188" s="10"/>
      <c r="I188" s="10"/>
      <c r="J188" s="477"/>
      <c r="K188" s="277"/>
    </row>
    <row r="189" spans="1:11" s="4" customFormat="1" ht="14.25">
      <c r="A189" s="111"/>
      <c r="B189" s="11"/>
      <c r="C189" s="11"/>
      <c r="D189" s="319"/>
      <c r="E189" s="476"/>
      <c r="F189" s="476"/>
      <c r="G189" s="476"/>
      <c r="H189" s="10"/>
      <c r="I189" s="10"/>
      <c r="J189" s="477"/>
      <c r="K189" s="277"/>
    </row>
    <row r="190" spans="1:10" ht="12.75">
      <c r="A190" s="93"/>
      <c r="B190" s="104"/>
      <c r="C190" s="104"/>
      <c r="D190" s="483"/>
      <c r="E190" s="484"/>
      <c r="F190" s="484"/>
      <c r="G190" s="484"/>
      <c r="H190" s="104"/>
      <c r="I190" s="104"/>
      <c r="J190" s="485"/>
    </row>
    <row r="191" spans="1:10" ht="12.75">
      <c r="A191" s="93"/>
      <c r="B191" s="11"/>
      <c r="C191" s="11"/>
      <c r="D191" s="319"/>
      <c r="E191" s="475"/>
      <c r="F191" s="475"/>
      <c r="G191" s="475"/>
      <c r="H191" s="11"/>
      <c r="I191" s="11"/>
      <c r="J191" s="477"/>
    </row>
    <row r="192" spans="1:10" ht="12.75">
      <c r="A192" s="93"/>
      <c r="B192" s="11"/>
      <c r="C192" s="11"/>
      <c r="D192" s="319"/>
      <c r="E192" s="475"/>
      <c r="F192" s="475"/>
      <c r="G192" s="475"/>
      <c r="H192" s="11"/>
      <c r="I192" s="11"/>
      <c r="J192" s="477"/>
    </row>
    <row r="193" spans="1:11" s="439" customFormat="1" ht="14.25">
      <c r="A193" s="178"/>
      <c r="B193" s="409"/>
      <c r="C193" s="409"/>
      <c r="D193" s="480"/>
      <c r="E193" s="481"/>
      <c r="F193" s="481"/>
      <c r="G193" s="481"/>
      <c r="H193" s="409"/>
      <c r="I193" s="409"/>
      <c r="J193" s="482"/>
      <c r="K193" s="438"/>
    </row>
    <row r="194" spans="1:10" ht="14.25">
      <c r="A194" s="93"/>
      <c r="B194" s="409"/>
      <c r="C194" s="409"/>
      <c r="D194" s="409"/>
      <c r="E194" s="492"/>
      <c r="F194" s="492"/>
      <c r="G194" s="492"/>
      <c r="H194" s="409"/>
      <c r="I194" s="409"/>
      <c r="J194" s="482"/>
    </row>
    <row r="195" spans="1:11" s="314" customFormat="1" ht="12.75">
      <c r="A195" s="94"/>
      <c r="B195" s="10"/>
      <c r="C195" s="10"/>
      <c r="D195" s="488"/>
      <c r="E195" s="478"/>
      <c r="F195" s="478"/>
      <c r="G195" s="478"/>
      <c r="H195" s="10"/>
      <c r="I195" s="10"/>
      <c r="J195" s="479"/>
      <c r="K195" s="313"/>
    </row>
    <row r="196" spans="1:11" s="327" customFormat="1" ht="12.75">
      <c r="A196" s="493"/>
      <c r="B196" s="11"/>
      <c r="C196" s="11"/>
      <c r="D196" s="104"/>
      <c r="E196" s="475"/>
      <c r="F196" s="475"/>
      <c r="G196" s="475"/>
      <c r="H196" s="11"/>
      <c r="I196" s="11"/>
      <c r="J196" s="477"/>
      <c r="K196" s="326"/>
    </row>
    <row r="197" spans="1:10" ht="12.75">
      <c r="A197" s="93"/>
      <c r="B197" s="11"/>
      <c r="C197" s="11"/>
      <c r="D197" s="11"/>
      <c r="E197" s="475"/>
      <c r="F197" s="475"/>
      <c r="G197" s="475"/>
      <c r="H197" s="11"/>
      <c r="I197" s="11"/>
      <c r="J197" s="477"/>
    </row>
    <row r="198" spans="1:10" ht="12.75">
      <c r="A198" s="93"/>
      <c r="B198" s="11"/>
      <c r="C198" s="11"/>
      <c r="D198" s="11"/>
      <c r="E198" s="475"/>
      <c r="F198" s="475"/>
      <c r="G198" s="475"/>
      <c r="H198" s="11"/>
      <c r="I198" s="11"/>
      <c r="J198" s="477"/>
    </row>
    <row r="199" spans="1:10" ht="12.75">
      <c r="A199" s="93"/>
      <c r="B199" s="10"/>
      <c r="C199" s="10"/>
      <c r="D199" s="10"/>
      <c r="E199" s="478"/>
      <c r="F199" s="478"/>
      <c r="G199" s="489"/>
      <c r="H199" s="10"/>
      <c r="I199" s="10"/>
      <c r="J199" s="479"/>
    </row>
    <row r="200" spans="1:10" ht="12.75">
      <c r="A200" s="93"/>
      <c r="B200" s="11"/>
      <c r="C200" s="11"/>
      <c r="D200" s="319"/>
      <c r="E200" s="475"/>
      <c r="F200" s="475"/>
      <c r="G200" s="475"/>
      <c r="H200" s="104"/>
      <c r="I200" s="104"/>
      <c r="J200" s="477"/>
    </row>
    <row r="201" spans="1:10" ht="12.75">
      <c r="A201" s="93"/>
      <c r="B201" s="11"/>
      <c r="C201" s="11"/>
      <c r="D201" s="11"/>
      <c r="E201" s="475"/>
      <c r="F201" s="475"/>
      <c r="G201" s="475"/>
      <c r="H201" s="104"/>
      <c r="I201" s="104"/>
      <c r="J201" s="477"/>
    </row>
    <row r="202" spans="1:10" ht="12.75">
      <c r="A202" s="93"/>
      <c r="B202" s="11"/>
      <c r="C202" s="11"/>
      <c r="D202" s="319"/>
      <c r="E202" s="475"/>
      <c r="F202" s="475"/>
      <c r="G202" s="475"/>
      <c r="H202" s="11"/>
      <c r="I202" s="11"/>
      <c r="J202" s="477"/>
    </row>
    <row r="203" spans="1:11" s="4" customFormat="1" ht="14.25">
      <c r="A203" s="111"/>
      <c r="B203" s="409"/>
      <c r="C203" s="409"/>
      <c r="D203" s="480"/>
      <c r="E203" s="481"/>
      <c r="F203" s="481"/>
      <c r="G203" s="481"/>
      <c r="H203" s="480"/>
      <c r="I203" s="480"/>
      <c r="J203" s="482"/>
      <c r="K203" s="494"/>
    </row>
    <row r="204" spans="1:11" s="4" customFormat="1" ht="14.25">
      <c r="A204" s="111"/>
      <c r="B204" s="409"/>
      <c r="C204" s="409"/>
      <c r="D204" s="480"/>
      <c r="E204" s="481"/>
      <c r="F204" s="481"/>
      <c r="G204" s="481"/>
      <c r="H204" s="480"/>
      <c r="I204" s="480"/>
      <c r="J204" s="482"/>
      <c r="K204" s="494"/>
    </row>
    <row r="205" spans="1:11" s="4" customFormat="1" ht="14.25">
      <c r="A205" s="495"/>
      <c r="B205" s="10"/>
      <c r="C205" s="10"/>
      <c r="D205" s="488"/>
      <c r="E205" s="489"/>
      <c r="F205" s="489"/>
      <c r="G205" s="489"/>
      <c r="H205" s="488"/>
      <c r="I205" s="488"/>
      <c r="J205" s="479"/>
      <c r="K205" s="494"/>
    </row>
    <row r="206" spans="1:11" s="498" customFormat="1" ht="12.75">
      <c r="A206" s="496"/>
      <c r="B206" s="104"/>
      <c r="C206" s="104"/>
      <c r="D206" s="483"/>
      <c r="E206" s="491"/>
      <c r="F206" s="491"/>
      <c r="G206" s="491"/>
      <c r="H206" s="483"/>
      <c r="I206" s="483"/>
      <c r="J206" s="485"/>
      <c r="K206" s="497"/>
    </row>
    <row r="207" spans="1:11" ht="12.75">
      <c r="A207" s="93"/>
      <c r="B207" s="11"/>
      <c r="C207" s="11"/>
      <c r="D207" s="319"/>
      <c r="E207" s="476"/>
      <c r="F207" s="476"/>
      <c r="G207" s="476"/>
      <c r="H207" s="319"/>
      <c r="I207" s="319"/>
      <c r="J207" s="477"/>
      <c r="K207" s="499"/>
    </row>
    <row r="208" spans="1:11" ht="12.75">
      <c r="A208" s="93"/>
      <c r="B208" s="11"/>
      <c r="C208" s="11"/>
      <c r="D208" s="319"/>
      <c r="E208" s="476"/>
      <c r="F208" s="476"/>
      <c r="G208" s="476"/>
      <c r="H208" s="319"/>
      <c r="I208" s="319"/>
      <c r="J208" s="477"/>
      <c r="K208" s="499"/>
    </row>
    <row r="209" spans="1:11" ht="12.75">
      <c r="A209" s="93"/>
      <c r="B209" s="11"/>
      <c r="C209" s="11"/>
      <c r="D209" s="319"/>
      <c r="E209" s="476"/>
      <c r="F209" s="476"/>
      <c r="G209" s="476"/>
      <c r="H209" s="319"/>
      <c r="I209" s="319"/>
      <c r="J209" s="477"/>
      <c r="K209" s="499"/>
    </row>
    <row r="210" spans="1:11" s="4" customFormat="1" ht="14.25">
      <c r="A210" s="495"/>
      <c r="B210" s="10"/>
      <c r="C210" s="10"/>
      <c r="D210" s="488"/>
      <c r="E210" s="489"/>
      <c r="F210" s="478"/>
      <c r="G210" s="489"/>
      <c r="H210" s="488"/>
      <c r="I210" s="488"/>
      <c r="J210" s="479"/>
      <c r="K210" s="494"/>
    </row>
    <row r="211" spans="1:11" ht="12.75">
      <c r="A211" s="93"/>
      <c r="B211" s="104"/>
      <c r="C211" s="104"/>
      <c r="D211" s="483"/>
      <c r="E211" s="476"/>
      <c r="F211" s="484"/>
      <c r="G211" s="491"/>
      <c r="H211" s="319"/>
      <c r="I211" s="319"/>
      <c r="J211" s="485"/>
      <c r="K211" s="499"/>
    </row>
    <row r="212" spans="1:11" ht="12.75">
      <c r="A212" s="93"/>
      <c r="B212" s="11"/>
      <c r="C212" s="11"/>
      <c r="D212" s="319"/>
      <c r="E212" s="476"/>
      <c r="F212" s="475"/>
      <c r="G212" s="476"/>
      <c r="H212" s="319"/>
      <c r="I212" s="319"/>
      <c r="J212" s="477"/>
      <c r="K212" s="499"/>
    </row>
    <row r="213" spans="1:11" ht="12.75">
      <c r="A213" s="93"/>
      <c r="B213" s="104"/>
      <c r="C213" s="104"/>
      <c r="D213" s="319"/>
      <c r="E213" s="476"/>
      <c r="F213" s="475"/>
      <c r="G213" s="476"/>
      <c r="H213" s="319"/>
      <c r="I213" s="319"/>
      <c r="J213" s="477"/>
      <c r="K213" s="499"/>
    </row>
    <row r="214" spans="1:11" ht="12.75">
      <c r="A214" s="93"/>
      <c r="B214" s="11"/>
      <c r="C214" s="11"/>
      <c r="D214" s="319"/>
      <c r="E214" s="476"/>
      <c r="F214" s="475"/>
      <c r="G214" s="476"/>
      <c r="H214" s="319"/>
      <c r="I214" s="319"/>
      <c r="J214" s="477"/>
      <c r="K214" s="499"/>
    </row>
    <row r="215" spans="1:11" s="498" customFormat="1" ht="12.75">
      <c r="A215" s="496"/>
      <c r="B215" s="104"/>
      <c r="C215" s="104"/>
      <c r="D215" s="483"/>
      <c r="E215" s="476"/>
      <c r="F215" s="475"/>
      <c r="G215" s="491"/>
      <c r="H215" s="483"/>
      <c r="I215" s="483"/>
      <c r="J215" s="485"/>
      <c r="K215" s="497"/>
    </row>
    <row r="216" spans="1:11" ht="12.75">
      <c r="A216" s="93"/>
      <c r="B216" s="11"/>
      <c r="C216" s="11"/>
      <c r="D216" s="319"/>
      <c r="E216" s="476"/>
      <c r="F216" s="475"/>
      <c r="G216" s="476"/>
      <c r="H216" s="319"/>
      <c r="I216" s="319"/>
      <c r="J216" s="477"/>
      <c r="K216" s="499"/>
    </row>
    <row r="217" spans="1:11" ht="12.75">
      <c r="A217" s="93"/>
      <c r="B217" s="11"/>
      <c r="C217" s="11"/>
      <c r="D217" s="319"/>
      <c r="E217" s="476"/>
      <c r="F217" s="475"/>
      <c r="G217" s="476"/>
      <c r="H217" s="319"/>
      <c r="I217" s="319"/>
      <c r="J217" s="477"/>
      <c r="K217" s="499"/>
    </row>
    <row r="218" spans="1:11" s="501" customFormat="1" ht="12.75">
      <c r="A218" s="495"/>
      <c r="B218" s="10"/>
      <c r="C218" s="10"/>
      <c r="D218" s="488"/>
      <c r="E218" s="489"/>
      <c r="F218" s="478"/>
      <c r="G218" s="489"/>
      <c r="H218" s="488"/>
      <c r="I218" s="488"/>
      <c r="J218" s="479"/>
      <c r="K218" s="500"/>
    </row>
    <row r="219" spans="1:11" ht="12.75">
      <c r="A219" s="93"/>
      <c r="B219" s="11"/>
      <c r="C219" s="11"/>
      <c r="D219" s="319"/>
      <c r="E219" s="476"/>
      <c r="F219" s="475"/>
      <c r="G219" s="491"/>
      <c r="H219" s="319"/>
      <c r="I219" s="319"/>
      <c r="J219" s="477"/>
      <c r="K219" s="499"/>
    </row>
    <row r="220" spans="1:11" ht="12.75">
      <c r="A220" s="93"/>
      <c r="B220" s="11"/>
      <c r="C220" s="11"/>
      <c r="D220" s="319"/>
      <c r="E220" s="476"/>
      <c r="F220" s="475"/>
      <c r="G220" s="476"/>
      <c r="H220" s="319"/>
      <c r="I220" s="319"/>
      <c r="J220" s="477"/>
      <c r="K220" s="499"/>
    </row>
    <row r="221" spans="1:11" ht="12.75">
      <c r="A221" s="93"/>
      <c r="B221" s="11"/>
      <c r="C221" s="11"/>
      <c r="D221" s="319"/>
      <c r="E221" s="476"/>
      <c r="F221" s="475"/>
      <c r="G221" s="476"/>
      <c r="H221" s="319"/>
      <c r="I221" s="319"/>
      <c r="J221" s="477"/>
      <c r="K221" s="499"/>
    </row>
    <row r="222" spans="1:11" s="501" customFormat="1" ht="12.75">
      <c r="A222" s="495"/>
      <c r="B222" s="10"/>
      <c r="C222" s="10"/>
      <c r="D222" s="488"/>
      <c r="E222" s="489"/>
      <c r="F222" s="478"/>
      <c r="G222" s="489"/>
      <c r="H222" s="488"/>
      <c r="I222" s="488"/>
      <c r="J222" s="479"/>
      <c r="K222" s="500"/>
    </row>
    <row r="223" spans="1:11" s="498" customFormat="1" ht="12.75">
      <c r="A223" s="496"/>
      <c r="B223" s="104"/>
      <c r="C223" s="104"/>
      <c r="D223" s="483"/>
      <c r="E223" s="491"/>
      <c r="F223" s="484"/>
      <c r="G223" s="491"/>
      <c r="H223" s="483"/>
      <c r="I223" s="483"/>
      <c r="J223" s="485"/>
      <c r="K223" s="497"/>
    </row>
    <row r="224" spans="1:11" ht="12.75">
      <c r="A224" s="93"/>
      <c r="B224" s="11"/>
      <c r="C224" s="11"/>
      <c r="D224" s="319"/>
      <c r="E224" s="476"/>
      <c r="F224" s="484"/>
      <c r="G224" s="476"/>
      <c r="H224" s="319"/>
      <c r="I224" s="319"/>
      <c r="J224" s="477"/>
      <c r="K224" s="499"/>
    </row>
    <row r="225" spans="1:11" ht="12.75">
      <c r="A225" s="93"/>
      <c r="B225" s="11"/>
      <c r="C225" s="11"/>
      <c r="D225" s="319"/>
      <c r="E225" s="476"/>
      <c r="F225" s="484"/>
      <c r="G225" s="476"/>
      <c r="H225" s="319"/>
      <c r="I225" s="319"/>
      <c r="J225" s="477"/>
      <c r="K225" s="499"/>
    </row>
    <row r="226" spans="1:11" s="498" customFormat="1" ht="12.75">
      <c r="A226" s="496"/>
      <c r="B226" s="104"/>
      <c r="C226" s="104"/>
      <c r="D226" s="483"/>
      <c r="E226" s="491"/>
      <c r="F226" s="484"/>
      <c r="G226" s="491"/>
      <c r="H226" s="483"/>
      <c r="I226" s="483"/>
      <c r="J226" s="485"/>
      <c r="K226" s="497"/>
    </row>
    <row r="227" spans="1:11" ht="12.75">
      <c r="A227" s="93"/>
      <c r="B227" s="11"/>
      <c r="C227" s="11"/>
      <c r="D227" s="319"/>
      <c r="E227" s="476"/>
      <c r="F227" s="484"/>
      <c r="G227" s="476"/>
      <c r="H227" s="319"/>
      <c r="I227" s="319"/>
      <c r="J227" s="477"/>
      <c r="K227" s="499"/>
    </row>
    <row r="228" spans="1:11" ht="12.75">
      <c r="A228" s="93"/>
      <c r="B228" s="11"/>
      <c r="C228" s="11"/>
      <c r="D228" s="319"/>
      <c r="E228" s="476"/>
      <c r="F228" s="484"/>
      <c r="G228" s="476"/>
      <c r="H228" s="319"/>
      <c r="I228" s="319"/>
      <c r="J228" s="477"/>
      <c r="K228" s="499"/>
    </row>
    <row r="229" spans="1:11" s="501" customFormat="1" ht="12.75">
      <c r="A229" s="495"/>
      <c r="B229" s="10"/>
      <c r="C229" s="10"/>
      <c r="D229" s="488"/>
      <c r="E229" s="478"/>
      <c r="F229" s="478"/>
      <c r="G229" s="478"/>
      <c r="H229" s="488"/>
      <c r="I229" s="488"/>
      <c r="J229" s="479"/>
      <c r="K229" s="500"/>
    </row>
    <row r="230" spans="1:11" s="501" customFormat="1" ht="12.75">
      <c r="A230" s="495"/>
      <c r="B230" s="104"/>
      <c r="C230" s="104"/>
      <c r="D230" s="483"/>
      <c r="E230" s="475"/>
      <c r="F230" s="484"/>
      <c r="G230" s="484"/>
      <c r="H230" s="483"/>
      <c r="I230" s="483"/>
      <c r="J230" s="485"/>
      <c r="K230" s="500"/>
    </row>
    <row r="231" spans="1:11" s="501" customFormat="1" ht="12.75">
      <c r="A231" s="495"/>
      <c r="B231" s="11"/>
      <c r="C231" s="11"/>
      <c r="D231" s="502"/>
      <c r="E231" s="475"/>
      <c r="F231" s="475"/>
      <c r="G231" s="475"/>
      <c r="H231" s="502"/>
      <c r="I231" s="502"/>
      <c r="J231" s="477"/>
      <c r="K231" s="500"/>
    </row>
    <row r="232" spans="1:11" s="505" customFormat="1" ht="12.75">
      <c r="A232" s="503"/>
      <c r="B232" s="11"/>
      <c r="C232" s="11"/>
      <c r="D232" s="319"/>
      <c r="E232" s="475"/>
      <c r="F232" s="475"/>
      <c r="G232" s="475"/>
      <c r="H232" s="319"/>
      <c r="I232" s="319"/>
      <c r="J232" s="477"/>
      <c r="K232" s="504"/>
    </row>
    <row r="233" spans="1:11" s="4" customFormat="1" ht="14.25">
      <c r="A233" s="111"/>
      <c r="B233" s="409"/>
      <c r="C233" s="409"/>
      <c r="D233" s="409"/>
      <c r="E233" s="492"/>
      <c r="F233" s="492"/>
      <c r="G233" s="492"/>
      <c r="H233" s="480"/>
      <c r="I233" s="480"/>
      <c r="J233" s="482"/>
      <c r="K233" s="494"/>
    </row>
    <row r="234" spans="1:11" s="498" customFormat="1" ht="12.75">
      <c r="A234" s="496"/>
      <c r="B234" s="104"/>
      <c r="C234" s="104"/>
      <c r="D234" s="104"/>
      <c r="E234" s="491"/>
      <c r="F234" s="491"/>
      <c r="G234" s="491"/>
      <c r="H234" s="483"/>
      <c r="I234" s="483"/>
      <c r="J234" s="485"/>
      <c r="K234" s="497"/>
    </row>
    <row r="235" spans="1:11" ht="12.75">
      <c r="A235" s="93"/>
      <c r="B235" s="11"/>
      <c r="C235" s="11"/>
      <c r="D235" s="11"/>
      <c r="E235" s="476"/>
      <c r="F235" s="476"/>
      <c r="G235" s="476"/>
      <c r="H235" s="319"/>
      <c r="I235" s="319"/>
      <c r="J235" s="477"/>
      <c r="K235" s="499"/>
    </row>
    <row r="236" spans="1:11" ht="12.75">
      <c r="A236" s="93"/>
      <c r="B236" s="11"/>
      <c r="C236" s="11"/>
      <c r="D236" s="319"/>
      <c r="E236" s="476"/>
      <c r="F236" s="476"/>
      <c r="G236" s="476"/>
      <c r="H236" s="319"/>
      <c r="I236" s="319"/>
      <c r="J236" s="477"/>
      <c r="K236" s="499"/>
    </row>
    <row r="237" spans="1:11" ht="12.75">
      <c r="A237" s="93"/>
      <c r="B237" s="11"/>
      <c r="C237" s="11"/>
      <c r="D237" s="319"/>
      <c r="E237" s="476"/>
      <c r="F237" s="476"/>
      <c r="G237" s="476"/>
      <c r="H237" s="319"/>
      <c r="I237" s="319"/>
      <c r="J237" s="477"/>
      <c r="K237" s="499"/>
    </row>
    <row r="238" spans="1:11" ht="12.75">
      <c r="A238" s="93"/>
      <c r="B238" s="11"/>
      <c r="C238" s="11"/>
      <c r="D238" s="319"/>
      <c r="E238" s="476"/>
      <c r="F238" s="476"/>
      <c r="G238" s="476"/>
      <c r="H238" s="319"/>
      <c r="I238" s="319"/>
      <c r="J238" s="477"/>
      <c r="K238" s="499"/>
    </row>
    <row r="239" spans="1:11" s="428" customFormat="1" ht="15">
      <c r="A239" s="111"/>
      <c r="B239" s="409"/>
      <c r="C239" s="409"/>
      <c r="D239" s="506"/>
      <c r="E239" s="507"/>
      <c r="F239" s="507"/>
      <c r="G239" s="507"/>
      <c r="H239" s="508"/>
      <c r="I239" s="508"/>
      <c r="J239" s="509"/>
      <c r="K239" s="427"/>
    </row>
    <row r="240" spans="1:10" ht="15">
      <c r="A240" s="93"/>
      <c r="B240" s="510"/>
      <c r="C240" s="510"/>
      <c r="D240" s="511"/>
      <c r="E240" s="512"/>
      <c r="F240" s="512"/>
      <c r="G240" s="512"/>
      <c r="H240" s="510"/>
      <c r="I240" s="510"/>
      <c r="J240" s="509"/>
    </row>
    <row r="241" spans="1:11" s="501" customFormat="1" ht="12.75">
      <c r="A241" s="495"/>
      <c r="B241" s="10"/>
      <c r="C241" s="10"/>
      <c r="D241" s="488"/>
      <c r="E241" s="478"/>
      <c r="F241" s="478"/>
      <c r="G241" s="478"/>
      <c r="H241" s="10"/>
      <c r="I241" s="10"/>
      <c r="J241" s="479"/>
      <c r="K241" s="513"/>
    </row>
    <row r="242" spans="1:10" ht="12.75">
      <c r="A242" s="93"/>
      <c r="B242" s="11"/>
      <c r="C242" s="11"/>
      <c r="D242" s="11"/>
      <c r="E242" s="476"/>
      <c r="F242" s="476"/>
      <c r="G242" s="476"/>
      <c r="H242" s="11"/>
      <c r="I242" s="11"/>
      <c r="J242" s="477"/>
    </row>
    <row r="243" spans="1:10" ht="12.75">
      <c r="A243" s="93"/>
      <c r="B243" s="11"/>
      <c r="C243" s="11"/>
      <c r="D243" s="319"/>
      <c r="E243" s="476"/>
      <c r="F243" s="476"/>
      <c r="G243" s="475"/>
      <c r="H243" s="11"/>
      <c r="I243" s="11"/>
      <c r="J243" s="477"/>
    </row>
    <row r="244" spans="1:10" ht="12.75">
      <c r="A244" s="93"/>
      <c r="B244" s="11"/>
      <c r="C244" s="11"/>
      <c r="D244" s="319"/>
      <c r="E244" s="475"/>
      <c r="F244" s="475"/>
      <c r="G244" s="475"/>
      <c r="H244" s="11"/>
      <c r="I244" s="11"/>
      <c r="J244" s="477"/>
    </row>
    <row r="245" spans="1:11" s="516" customFormat="1" ht="15">
      <c r="A245" s="514"/>
      <c r="B245" s="510"/>
      <c r="C245" s="510"/>
      <c r="D245" s="511"/>
      <c r="E245" s="512"/>
      <c r="F245" s="512"/>
      <c r="G245" s="512"/>
      <c r="H245" s="510"/>
      <c r="I245" s="510"/>
      <c r="J245" s="509"/>
      <c r="K245" s="515"/>
    </row>
    <row r="246" spans="1:11" s="501" customFormat="1" ht="12.75">
      <c r="A246" s="495"/>
      <c r="B246" s="10"/>
      <c r="C246" s="10"/>
      <c r="D246" s="488"/>
      <c r="E246" s="489"/>
      <c r="F246" s="489"/>
      <c r="G246" s="489"/>
      <c r="H246" s="10"/>
      <c r="I246" s="10"/>
      <c r="J246" s="479"/>
      <c r="K246" s="513"/>
    </row>
    <row r="247" spans="1:10" ht="12.75">
      <c r="A247" s="93"/>
      <c r="B247" s="11"/>
      <c r="C247" s="11"/>
      <c r="D247" s="319"/>
      <c r="E247" s="476"/>
      <c r="F247" s="476"/>
      <c r="G247" s="476"/>
      <c r="H247" s="11"/>
      <c r="I247" s="11"/>
      <c r="J247" s="477"/>
    </row>
    <row r="248" spans="1:10" ht="12.75">
      <c r="A248" s="93"/>
      <c r="B248" s="11"/>
      <c r="C248" s="11"/>
      <c r="D248" s="319"/>
      <c r="E248" s="476"/>
      <c r="F248" s="476"/>
      <c r="G248" s="476"/>
      <c r="H248" s="11"/>
      <c r="I248" s="11"/>
      <c r="J248" s="477"/>
    </row>
    <row r="249" spans="1:10" ht="12.75">
      <c r="A249" s="93"/>
      <c r="B249" s="11"/>
      <c r="C249" s="11"/>
      <c r="D249" s="319"/>
      <c r="E249" s="476"/>
      <c r="F249" s="476"/>
      <c r="G249" s="476"/>
      <c r="H249" s="11"/>
      <c r="I249" s="11"/>
      <c r="J249" s="477"/>
    </row>
    <row r="250" spans="1:10" ht="12.75">
      <c r="A250" s="93"/>
      <c r="B250" s="10"/>
      <c r="C250" s="10"/>
      <c r="D250" s="319"/>
      <c r="E250" s="478"/>
      <c r="F250" s="478"/>
      <c r="G250" s="478"/>
      <c r="H250" s="10"/>
      <c r="I250" s="10"/>
      <c r="J250" s="479"/>
    </row>
    <row r="251" spans="1:11" s="498" customFormat="1" ht="12.75">
      <c r="A251" s="496"/>
      <c r="B251" s="104"/>
      <c r="C251" s="104"/>
      <c r="D251" s="483"/>
      <c r="E251" s="491"/>
      <c r="F251" s="491"/>
      <c r="G251" s="491"/>
      <c r="H251" s="104"/>
      <c r="I251" s="104"/>
      <c r="J251" s="485"/>
      <c r="K251" s="517"/>
    </row>
    <row r="252" spans="1:10" ht="12.75">
      <c r="A252" s="93"/>
      <c r="B252" s="11"/>
      <c r="C252" s="11"/>
      <c r="D252" s="319"/>
      <c r="E252" s="476"/>
      <c r="F252" s="476"/>
      <c r="G252" s="476"/>
      <c r="H252" s="11"/>
      <c r="I252" s="11"/>
      <c r="J252" s="477"/>
    </row>
    <row r="253" spans="1:10" ht="12.75">
      <c r="A253" s="93"/>
      <c r="B253" s="11"/>
      <c r="C253" s="11"/>
      <c r="D253" s="319"/>
      <c r="E253" s="476"/>
      <c r="F253" s="476"/>
      <c r="G253" s="476"/>
      <c r="H253" s="11"/>
      <c r="I253" s="11"/>
      <c r="J253" s="477"/>
    </row>
    <row r="254" spans="1:10" ht="12.75">
      <c r="A254" s="93"/>
      <c r="B254" s="11"/>
      <c r="C254" s="11"/>
      <c r="D254" s="319"/>
      <c r="E254" s="476"/>
      <c r="F254" s="476"/>
      <c r="G254" s="476"/>
      <c r="H254" s="11"/>
      <c r="I254" s="11"/>
      <c r="J254" s="477"/>
    </row>
    <row r="255" spans="1:10" ht="12.75">
      <c r="A255" s="93"/>
      <c r="B255" s="11"/>
      <c r="C255" s="11"/>
      <c r="D255" s="319"/>
      <c r="E255" s="476"/>
      <c r="F255" s="476"/>
      <c r="G255" s="476"/>
      <c r="H255" s="11"/>
      <c r="I255" s="11"/>
      <c r="J255" s="477"/>
    </row>
    <row r="256" spans="1:10" ht="12.75">
      <c r="A256" s="93"/>
      <c r="B256" s="11"/>
      <c r="C256" s="11"/>
      <c r="D256" s="319"/>
      <c r="E256" s="476"/>
      <c r="F256" s="476"/>
      <c r="G256" s="476"/>
      <c r="H256" s="11"/>
      <c r="I256" s="11"/>
      <c r="J256" s="477"/>
    </row>
    <row r="257" spans="1:10" ht="12.75">
      <c r="A257" s="93"/>
      <c r="B257" s="11"/>
      <c r="C257" s="11"/>
      <c r="D257" s="319"/>
      <c r="E257" s="476"/>
      <c r="F257" s="476"/>
      <c r="G257" s="476"/>
      <c r="H257" s="11"/>
      <c r="I257" s="11"/>
      <c r="J257" s="477"/>
    </row>
    <row r="258" spans="1:10" ht="12.75">
      <c r="A258" s="93"/>
      <c r="B258" s="11"/>
      <c r="C258" s="11"/>
      <c r="D258" s="319"/>
      <c r="E258" s="476"/>
      <c r="F258" s="476"/>
      <c r="G258" s="476"/>
      <c r="H258" s="11"/>
      <c r="I258" s="11"/>
      <c r="J258" s="477"/>
    </row>
    <row r="259" spans="1:10" ht="12.75">
      <c r="A259" s="93"/>
      <c r="B259" s="11"/>
      <c r="C259" s="11"/>
      <c r="D259" s="319"/>
      <c r="E259" s="476"/>
      <c r="F259" s="476"/>
      <c r="G259" s="476"/>
      <c r="H259" s="11"/>
      <c r="I259" s="11"/>
      <c r="J259" s="477"/>
    </row>
    <row r="260" spans="1:10" ht="12.75">
      <c r="A260" s="93"/>
      <c r="B260" s="11"/>
      <c r="C260" s="11"/>
      <c r="D260" s="319"/>
      <c r="E260" s="476"/>
      <c r="F260" s="476"/>
      <c r="G260" s="476"/>
      <c r="H260" s="11"/>
      <c r="I260" s="11"/>
      <c r="J260" s="477"/>
    </row>
    <row r="261" spans="1:10" ht="12.75">
      <c r="A261" s="93"/>
      <c r="B261" s="11"/>
      <c r="C261" s="11"/>
      <c r="D261" s="319"/>
      <c r="E261" s="476"/>
      <c r="F261" s="476"/>
      <c r="G261" s="476"/>
      <c r="H261" s="11"/>
      <c r="I261" s="11"/>
      <c r="J261" s="477"/>
    </row>
    <row r="262" spans="1:10" ht="12.75">
      <c r="A262" s="93"/>
      <c r="B262" s="104"/>
      <c r="C262" s="104"/>
      <c r="D262" s="319"/>
      <c r="E262" s="491"/>
      <c r="F262" s="491"/>
      <c r="G262" s="491"/>
      <c r="H262" s="104"/>
      <c r="I262" s="104"/>
      <c r="J262" s="485"/>
    </row>
    <row r="263" spans="1:10" ht="12.75">
      <c r="A263" s="93"/>
      <c r="B263" s="11"/>
      <c r="C263" s="11"/>
      <c r="D263" s="319"/>
      <c r="E263" s="476"/>
      <c r="F263" s="476"/>
      <c r="G263" s="476"/>
      <c r="H263" s="11"/>
      <c r="I263" s="11"/>
      <c r="J263" s="477"/>
    </row>
    <row r="264" spans="1:10" ht="12.75">
      <c r="A264" s="93"/>
      <c r="B264" s="11"/>
      <c r="C264" s="11"/>
      <c r="D264" s="319"/>
      <c r="E264" s="476"/>
      <c r="F264" s="476"/>
      <c r="G264" s="476"/>
      <c r="H264" s="11"/>
      <c r="I264" s="11"/>
      <c r="J264" s="477"/>
    </row>
    <row r="265" spans="1:10" ht="12.75">
      <c r="A265" s="93"/>
      <c r="B265" s="11"/>
      <c r="C265" s="11"/>
      <c r="D265" s="319"/>
      <c r="E265" s="476"/>
      <c r="F265" s="476"/>
      <c r="G265" s="476"/>
      <c r="H265" s="11"/>
      <c r="I265" s="11"/>
      <c r="J265" s="477"/>
    </row>
    <row r="266" spans="1:12" s="1" customFormat="1" ht="12.75">
      <c r="A266" s="93"/>
      <c r="B266" s="11"/>
      <c r="C266" s="11"/>
      <c r="D266" s="319"/>
      <c r="E266" s="476"/>
      <c r="F266" s="476"/>
      <c r="G266" s="476"/>
      <c r="H266" s="11"/>
      <c r="I266" s="11"/>
      <c r="J266" s="477"/>
      <c r="L266"/>
    </row>
    <row r="267" spans="1:12" s="1" customFormat="1" ht="12.75">
      <c r="A267" s="93"/>
      <c r="B267" s="11"/>
      <c r="C267" s="11"/>
      <c r="D267" s="319"/>
      <c r="E267" s="476"/>
      <c r="F267" s="476"/>
      <c r="G267" s="476"/>
      <c r="H267" s="11"/>
      <c r="I267" s="11"/>
      <c r="J267" s="477"/>
      <c r="L267"/>
    </row>
    <row r="268" spans="1:12" s="1" customFormat="1" ht="12.75">
      <c r="A268" s="93"/>
      <c r="B268" s="104"/>
      <c r="C268" s="104"/>
      <c r="D268" s="483"/>
      <c r="E268" s="491"/>
      <c r="F268" s="491"/>
      <c r="G268" s="476"/>
      <c r="H268" s="104"/>
      <c r="I268" s="104"/>
      <c r="J268" s="485"/>
      <c r="L268"/>
    </row>
    <row r="269" spans="1:12" s="1" customFormat="1" ht="12.75">
      <c r="A269" s="93"/>
      <c r="B269" s="11"/>
      <c r="C269" s="11"/>
      <c r="D269" s="319"/>
      <c r="E269" s="476"/>
      <c r="F269" s="476"/>
      <c r="G269" s="476"/>
      <c r="H269" s="11"/>
      <c r="I269" s="11"/>
      <c r="J269" s="477"/>
      <c r="L269"/>
    </row>
    <row r="270" spans="1:12" s="1" customFormat="1" ht="12.75">
      <c r="A270" s="93"/>
      <c r="B270" s="11"/>
      <c r="C270" s="11"/>
      <c r="D270" s="319"/>
      <c r="E270" s="476"/>
      <c r="F270" s="476"/>
      <c r="G270" s="476"/>
      <c r="H270" s="11"/>
      <c r="I270" s="11"/>
      <c r="J270" s="477"/>
      <c r="L270"/>
    </row>
    <row r="271" spans="1:12" s="1" customFormat="1" ht="12.75">
      <c r="A271" s="93"/>
      <c r="B271" s="11"/>
      <c r="C271" s="11"/>
      <c r="D271" s="319"/>
      <c r="E271" s="476"/>
      <c r="F271" s="476"/>
      <c r="G271" s="476"/>
      <c r="H271" s="11"/>
      <c r="I271" s="11"/>
      <c r="J271" s="477"/>
      <c r="L271"/>
    </row>
    <row r="272" spans="1:12" s="1" customFormat="1" ht="12.75">
      <c r="A272" s="93"/>
      <c r="B272" s="104"/>
      <c r="C272" s="104"/>
      <c r="D272" s="483"/>
      <c r="E272" s="491"/>
      <c r="F272" s="491"/>
      <c r="G272" s="491"/>
      <c r="H272" s="104"/>
      <c r="I272" s="104"/>
      <c r="J272" s="485"/>
      <c r="L272"/>
    </row>
    <row r="273" spans="1:12" s="1" customFormat="1" ht="12.75">
      <c r="A273" s="93"/>
      <c r="B273" s="11"/>
      <c r="C273" s="11"/>
      <c r="D273" s="319"/>
      <c r="E273" s="476"/>
      <c r="F273" s="476"/>
      <c r="G273" s="476"/>
      <c r="H273" s="11"/>
      <c r="I273" s="11"/>
      <c r="J273" s="477"/>
      <c r="L273"/>
    </row>
    <row r="274" spans="1:12" s="1" customFormat="1" ht="12.75">
      <c r="A274" s="93"/>
      <c r="B274" s="11"/>
      <c r="C274" s="11"/>
      <c r="D274" s="319"/>
      <c r="E274" s="476"/>
      <c r="F274" s="476"/>
      <c r="G274" s="476"/>
      <c r="H274" s="11"/>
      <c r="I274" s="11"/>
      <c r="J274" s="477"/>
      <c r="L274"/>
    </row>
    <row r="275" spans="1:12" s="1" customFormat="1" ht="12.75">
      <c r="A275" s="93"/>
      <c r="B275" s="11"/>
      <c r="C275" s="11"/>
      <c r="D275" s="319"/>
      <c r="E275" s="476"/>
      <c r="F275" s="476"/>
      <c r="G275" s="476"/>
      <c r="H275" s="11"/>
      <c r="I275" s="11"/>
      <c r="J275" s="477"/>
      <c r="L275"/>
    </row>
    <row r="276" spans="1:12" s="1" customFormat="1" ht="12.75">
      <c r="A276" s="93"/>
      <c r="B276" s="104"/>
      <c r="C276" s="104"/>
      <c r="D276" s="319"/>
      <c r="E276" s="476"/>
      <c r="F276" s="476"/>
      <c r="G276" s="491"/>
      <c r="H276" s="104"/>
      <c r="I276" s="104"/>
      <c r="J276" s="485"/>
      <c r="L276"/>
    </row>
    <row r="277" spans="1:12" s="1" customFormat="1" ht="12.75">
      <c r="A277" s="93"/>
      <c r="B277" s="11"/>
      <c r="C277" s="11"/>
      <c r="D277" s="319"/>
      <c r="E277" s="476"/>
      <c r="F277" s="476"/>
      <c r="G277" s="476"/>
      <c r="H277" s="11"/>
      <c r="I277" s="11"/>
      <c r="J277" s="477"/>
      <c r="L277"/>
    </row>
    <row r="278" spans="1:12" s="1" customFormat="1" ht="12.75">
      <c r="A278" s="93"/>
      <c r="B278" s="11"/>
      <c r="C278" s="11"/>
      <c r="D278" s="319"/>
      <c r="E278" s="476"/>
      <c r="F278" s="476"/>
      <c r="G278" s="476"/>
      <c r="H278" s="11"/>
      <c r="I278" s="11"/>
      <c r="J278" s="477"/>
      <c r="L278"/>
    </row>
    <row r="279" spans="1:12" s="1" customFormat="1" ht="12.75">
      <c r="A279" s="93"/>
      <c r="B279" s="10"/>
      <c r="C279" s="10"/>
      <c r="D279" s="319"/>
      <c r="E279" s="489"/>
      <c r="F279" s="489"/>
      <c r="G279" s="489"/>
      <c r="H279" s="11"/>
      <c r="I279" s="11"/>
      <c r="J279" s="479"/>
      <c r="L279"/>
    </row>
    <row r="280" spans="1:12" s="1" customFormat="1" ht="12.75">
      <c r="A280" s="93"/>
      <c r="B280" s="11"/>
      <c r="C280" s="11"/>
      <c r="D280" s="319"/>
      <c r="E280" s="476"/>
      <c r="F280" s="476"/>
      <c r="G280" s="476"/>
      <c r="H280" s="11"/>
      <c r="I280" s="11"/>
      <c r="J280" s="477"/>
      <c r="L280"/>
    </row>
    <row r="281" spans="1:12" s="1" customFormat="1" ht="12.75">
      <c r="A281" s="93"/>
      <c r="B281" s="11"/>
      <c r="C281" s="11"/>
      <c r="D281" s="319"/>
      <c r="E281" s="476"/>
      <c r="F281" s="476"/>
      <c r="G281" s="476"/>
      <c r="H281" s="11"/>
      <c r="I281" s="11"/>
      <c r="J281" s="477"/>
      <c r="L281"/>
    </row>
    <row r="282" spans="1:10" ht="12.75">
      <c r="A282" s="93"/>
      <c r="B282" s="11"/>
      <c r="C282" s="11"/>
      <c r="D282" s="319"/>
      <c r="E282" s="476"/>
      <c r="F282" s="476"/>
      <c r="G282" s="476"/>
      <c r="H282" s="11"/>
      <c r="I282" s="11"/>
      <c r="J282" s="477"/>
    </row>
    <row r="283" spans="1:10" ht="12.75">
      <c r="A283" s="93"/>
      <c r="B283" s="10"/>
      <c r="C283" s="10"/>
      <c r="D283" s="319"/>
      <c r="E283" s="489"/>
      <c r="F283" s="489"/>
      <c r="G283" s="489"/>
      <c r="H283" s="11"/>
      <c r="I283" s="11"/>
      <c r="J283" s="479"/>
    </row>
    <row r="284" spans="1:10" ht="12.75">
      <c r="A284" s="93"/>
      <c r="B284" s="104"/>
      <c r="C284" s="104"/>
      <c r="D284" s="319"/>
      <c r="E284" s="476"/>
      <c r="F284" s="476"/>
      <c r="G284" s="476"/>
      <c r="H284" s="11"/>
      <c r="I284" s="11"/>
      <c r="J284" s="485"/>
    </row>
    <row r="285" spans="1:10" ht="12.75">
      <c r="A285" s="93"/>
      <c r="B285" s="11"/>
      <c r="C285" s="11"/>
      <c r="D285" s="319"/>
      <c r="E285" s="476"/>
      <c r="F285" s="476"/>
      <c r="G285" s="476"/>
      <c r="H285" s="11"/>
      <c r="I285" s="11"/>
      <c r="J285" s="477"/>
    </row>
    <row r="286" spans="1:10" ht="12.75">
      <c r="A286" s="93"/>
      <c r="B286" s="11"/>
      <c r="C286" s="11"/>
      <c r="D286" s="319"/>
      <c r="E286" s="476"/>
      <c r="F286" s="476"/>
      <c r="G286" s="476"/>
      <c r="H286" s="11"/>
      <c r="I286" s="11"/>
      <c r="J286" s="477"/>
    </row>
    <row r="287" spans="1:10" ht="12.75">
      <c r="A287" s="93"/>
      <c r="B287" s="11"/>
      <c r="C287" s="11"/>
      <c r="D287" s="319"/>
      <c r="E287" s="476"/>
      <c r="F287" s="476"/>
      <c r="G287" s="475"/>
      <c r="H287" s="11"/>
      <c r="I287" s="11"/>
      <c r="J287" s="477"/>
    </row>
    <row r="288" spans="1:10" ht="12.75">
      <c r="A288" s="93"/>
      <c r="B288" s="104"/>
      <c r="C288" s="104"/>
      <c r="D288" s="319"/>
      <c r="E288" s="491"/>
      <c r="F288" s="491"/>
      <c r="G288" s="491"/>
      <c r="H288" s="104"/>
      <c r="I288" s="104"/>
      <c r="J288" s="485"/>
    </row>
    <row r="289" spans="1:10" ht="12.75">
      <c r="A289" s="93"/>
      <c r="B289" s="11"/>
      <c r="C289" s="11"/>
      <c r="D289" s="319"/>
      <c r="E289" s="476"/>
      <c r="F289" s="476"/>
      <c r="G289" s="476"/>
      <c r="H289" s="11"/>
      <c r="I289" s="11"/>
      <c r="J289" s="477"/>
    </row>
    <row r="290" spans="1:10" ht="12.75">
      <c r="A290" s="93"/>
      <c r="B290" s="11"/>
      <c r="C290" s="11"/>
      <c r="D290" s="319"/>
      <c r="E290" s="476"/>
      <c r="F290" s="476"/>
      <c r="G290" s="476"/>
      <c r="H290" s="11"/>
      <c r="I290" s="11"/>
      <c r="J290" s="477"/>
    </row>
    <row r="291" spans="1:10" ht="12.75">
      <c r="A291" s="93"/>
      <c r="B291" s="104"/>
      <c r="C291" s="104"/>
      <c r="D291" s="483"/>
      <c r="E291" s="491"/>
      <c r="F291" s="491"/>
      <c r="G291" s="491"/>
      <c r="H291" s="104"/>
      <c r="I291" s="104"/>
      <c r="J291" s="485"/>
    </row>
    <row r="292" spans="1:10" ht="12.75">
      <c r="A292" s="93"/>
      <c r="B292" s="11"/>
      <c r="C292" s="11"/>
      <c r="D292" s="319"/>
      <c r="E292" s="476"/>
      <c r="F292" s="476"/>
      <c r="G292" s="476"/>
      <c r="H292" s="11"/>
      <c r="I292" s="11"/>
      <c r="J292" s="477"/>
    </row>
    <row r="293" spans="1:11" s="516" customFormat="1" ht="15">
      <c r="A293" s="514"/>
      <c r="B293" s="510"/>
      <c r="C293" s="510"/>
      <c r="D293" s="511"/>
      <c r="E293" s="518"/>
      <c r="F293" s="518"/>
      <c r="G293" s="518"/>
      <c r="H293" s="510"/>
      <c r="I293" s="510"/>
      <c r="J293" s="509"/>
      <c r="K293" s="515"/>
    </row>
    <row r="294" spans="1:11" s="501" customFormat="1" ht="12.75">
      <c r="A294" s="495"/>
      <c r="B294" s="10"/>
      <c r="C294" s="10"/>
      <c r="D294" s="488"/>
      <c r="E294" s="489"/>
      <c r="F294" s="489"/>
      <c r="G294" s="489"/>
      <c r="H294" s="10"/>
      <c r="I294" s="10"/>
      <c r="J294" s="479"/>
      <c r="K294" s="513"/>
    </row>
    <row r="295" spans="1:11" s="4" customFormat="1" ht="14.25">
      <c r="A295" s="111"/>
      <c r="B295" s="104"/>
      <c r="C295" s="104"/>
      <c r="D295" s="480"/>
      <c r="E295" s="491"/>
      <c r="F295" s="491"/>
      <c r="G295" s="491"/>
      <c r="H295" s="10"/>
      <c r="I295" s="10"/>
      <c r="J295" s="477"/>
      <c r="K295" s="277"/>
    </row>
    <row r="296" spans="1:11" s="516" customFormat="1" ht="15">
      <c r="A296" s="514"/>
      <c r="B296" s="11"/>
      <c r="C296" s="11"/>
      <c r="D296" s="511"/>
      <c r="E296" s="476"/>
      <c r="F296" s="476"/>
      <c r="G296" s="476"/>
      <c r="H296" s="519"/>
      <c r="I296" s="519"/>
      <c r="J296" s="477"/>
      <c r="K296" s="515"/>
    </row>
    <row r="297" spans="1:11" s="516" customFormat="1" ht="15">
      <c r="A297" s="514"/>
      <c r="B297" s="11"/>
      <c r="C297" s="11"/>
      <c r="D297" s="506"/>
      <c r="E297" s="476"/>
      <c r="F297" s="476"/>
      <c r="G297" s="476"/>
      <c r="H297" s="519"/>
      <c r="I297" s="519"/>
      <c r="J297" s="477"/>
      <c r="K297" s="515"/>
    </row>
    <row r="298" spans="1:11" s="516" customFormat="1" ht="15">
      <c r="A298" s="514"/>
      <c r="B298" s="104"/>
      <c r="C298" s="104"/>
      <c r="D298" s="511"/>
      <c r="E298" s="476"/>
      <c r="F298" s="476"/>
      <c r="G298" s="491"/>
      <c r="H298" s="10"/>
      <c r="I298" s="10"/>
      <c r="J298" s="485"/>
      <c r="K298" s="515"/>
    </row>
    <row r="299" spans="1:11" s="516" customFormat="1" ht="15">
      <c r="A299" s="514"/>
      <c r="B299" s="11"/>
      <c r="C299" s="11"/>
      <c r="D299" s="511"/>
      <c r="E299" s="476"/>
      <c r="F299" s="476"/>
      <c r="G299" s="491"/>
      <c r="H299" s="10"/>
      <c r="I299" s="10"/>
      <c r="J299" s="485"/>
      <c r="K299" s="515"/>
    </row>
    <row r="300" spans="1:11" s="516" customFormat="1" ht="15">
      <c r="A300" s="514"/>
      <c r="B300" s="11"/>
      <c r="C300" s="11"/>
      <c r="D300" s="511"/>
      <c r="E300" s="476"/>
      <c r="F300" s="476"/>
      <c r="G300" s="520"/>
      <c r="H300" s="519"/>
      <c r="I300" s="519"/>
      <c r="J300" s="477"/>
      <c r="K300" s="515"/>
    </row>
    <row r="301" spans="1:11" s="516" customFormat="1" ht="15">
      <c r="A301" s="514"/>
      <c r="B301" s="11"/>
      <c r="C301" s="11"/>
      <c r="D301" s="511"/>
      <c r="E301" s="476"/>
      <c r="F301" s="476"/>
      <c r="G301" s="520"/>
      <c r="H301" s="519"/>
      <c r="I301" s="519"/>
      <c r="J301" s="477"/>
      <c r="K301" s="515"/>
    </row>
    <row r="302" spans="1:11" s="501" customFormat="1" ht="14.25">
      <c r="A302" s="495"/>
      <c r="B302" s="409"/>
      <c r="C302" s="409"/>
      <c r="D302" s="409"/>
      <c r="E302" s="492"/>
      <c r="F302" s="492"/>
      <c r="G302" s="489"/>
      <c r="H302" s="10"/>
      <c r="I302" s="10"/>
      <c r="J302" s="479"/>
      <c r="K302" s="513"/>
    </row>
    <row r="303" spans="1:11" s="498" customFormat="1" ht="12.75">
      <c r="A303" s="496"/>
      <c r="B303" s="104"/>
      <c r="C303" s="104"/>
      <c r="D303" s="104"/>
      <c r="E303" s="491"/>
      <c r="F303" s="491"/>
      <c r="G303" s="491"/>
      <c r="H303" s="104"/>
      <c r="I303" s="104"/>
      <c r="J303" s="485"/>
      <c r="K303" s="517"/>
    </row>
    <row r="304" spans="1:11" ht="12.75">
      <c r="A304" s="93"/>
      <c r="B304" s="11"/>
      <c r="C304" s="11"/>
      <c r="D304" s="11"/>
      <c r="E304" s="476"/>
      <c r="F304" s="476"/>
      <c r="G304" s="476"/>
      <c r="H304" s="11"/>
      <c r="I304" s="11"/>
      <c r="J304" s="477"/>
      <c r="K304" s="521"/>
    </row>
    <row r="305" spans="1:10" ht="12.75">
      <c r="A305" s="93"/>
      <c r="B305" s="11"/>
      <c r="C305" s="11"/>
      <c r="D305" s="11"/>
      <c r="E305" s="476"/>
      <c r="F305" s="476"/>
      <c r="G305" s="476"/>
      <c r="H305" s="11"/>
      <c r="I305" s="11"/>
      <c r="J305" s="477"/>
    </row>
    <row r="306" spans="1:10" ht="12.75">
      <c r="A306" s="93"/>
      <c r="B306" s="104"/>
      <c r="C306" s="104"/>
      <c r="D306" s="11"/>
      <c r="E306" s="491"/>
      <c r="F306" s="491"/>
      <c r="G306" s="491"/>
      <c r="H306" s="104"/>
      <c r="I306" s="104"/>
      <c r="J306" s="485"/>
    </row>
    <row r="307" spans="1:10" ht="12.75">
      <c r="A307" s="93"/>
      <c r="B307" s="11"/>
      <c r="C307" s="11"/>
      <c r="D307" s="11"/>
      <c r="E307" s="476"/>
      <c r="F307" s="476"/>
      <c r="G307" s="476"/>
      <c r="H307" s="11"/>
      <c r="I307" s="11"/>
      <c r="J307" s="477"/>
    </row>
    <row r="308" spans="1:10" ht="12.75">
      <c r="A308" s="93"/>
      <c r="B308" s="11"/>
      <c r="C308" s="11"/>
      <c r="D308" s="11"/>
      <c r="E308" s="476"/>
      <c r="F308" s="476"/>
      <c r="G308" s="520"/>
      <c r="H308" s="11"/>
      <c r="I308" s="11"/>
      <c r="J308" s="477"/>
    </row>
    <row r="309" spans="1:10" ht="12.75">
      <c r="A309" s="93"/>
      <c r="B309" s="11"/>
      <c r="C309" s="11"/>
      <c r="D309" s="11"/>
      <c r="E309" s="476"/>
      <c r="F309" s="476"/>
      <c r="G309" s="476"/>
      <c r="H309" s="11"/>
      <c r="I309" s="11"/>
      <c r="J309" s="477"/>
    </row>
    <row r="310" spans="1:11" s="4" customFormat="1" ht="14.25">
      <c r="A310" s="111"/>
      <c r="B310" s="409"/>
      <c r="C310" s="409"/>
      <c r="D310" s="480"/>
      <c r="E310" s="481"/>
      <c r="F310" s="481"/>
      <c r="G310" s="481"/>
      <c r="H310" s="480"/>
      <c r="I310" s="480"/>
      <c r="J310" s="482"/>
      <c r="K310" s="494"/>
    </row>
    <row r="311" spans="1:11" s="4" customFormat="1" ht="14.25">
      <c r="A311" s="111"/>
      <c r="B311" s="409"/>
      <c r="C311" s="409"/>
      <c r="D311" s="480"/>
      <c r="E311" s="492"/>
      <c r="F311" s="492"/>
      <c r="G311" s="492"/>
      <c r="H311" s="480"/>
      <c r="I311" s="480"/>
      <c r="J311" s="482"/>
      <c r="K311" s="494"/>
    </row>
    <row r="312" spans="1:11" s="4" customFormat="1" ht="14.25">
      <c r="A312" s="111"/>
      <c r="B312" s="11"/>
      <c r="C312" s="11"/>
      <c r="D312" s="319"/>
      <c r="E312" s="476"/>
      <c r="F312" s="476"/>
      <c r="G312" s="476"/>
      <c r="H312" s="480"/>
      <c r="I312" s="480"/>
      <c r="J312" s="477"/>
      <c r="K312" s="494"/>
    </row>
    <row r="313" spans="1:11" s="4" customFormat="1" ht="14.25">
      <c r="A313" s="111"/>
      <c r="B313" s="11"/>
      <c r="C313" s="11"/>
      <c r="D313" s="319"/>
      <c r="E313" s="476"/>
      <c r="F313" s="476"/>
      <c r="G313" s="476"/>
      <c r="H313" s="480"/>
      <c r="I313" s="480"/>
      <c r="J313" s="477"/>
      <c r="K313" s="494"/>
    </row>
    <row r="314" spans="1:11" s="4" customFormat="1" ht="14.25">
      <c r="A314" s="111"/>
      <c r="B314" s="409"/>
      <c r="C314" s="409"/>
      <c r="D314" s="480"/>
      <c r="E314" s="492"/>
      <c r="F314" s="492"/>
      <c r="G314" s="492"/>
      <c r="H314" s="480"/>
      <c r="I314" s="480"/>
      <c r="J314" s="482"/>
      <c r="K314" s="494"/>
    </row>
    <row r="315" spans="1:11" s="505" customFormat="1" ht="12.75">
      <c r="A315" s="503"/>
      <c r="B315" s="10"/>
      <c r="C315" s="10"/>
      <c r="D315" s="319"/>
      <c r="E315" s="489"/>
      <c r="F315" s="489"/>
      <c r="G315" s="489"/>
      <c r="H315" s="319"/>
      <c r="I315" s="319"/>
      <c r="J315" s="479"/>
      <c r="K315" s="504"/>
    </row>
    <row r="316" spans="1:11" ht="12.75">
      <c r="A316" s="93"/>
      <c r="B316" s="11"/>
      <c r="C316" s="11"/>
      <c r="D316" s="319"/>
      <c r="E316" s="476"/>
      <c r="F316" s="476"/>
      <c r="G316" s="476"/>
      <c r="H316" s="319"/>
      <c r="I316" s="319"/>
      <c r="J316" s="477"/>
      <c r="K316" s="499"/>
    </row>
    <row r="317" spans="1:11" ht="12.75">
      <c r="A317" s="93"/>
      <c r="B317" s="11"/>
      <c r="C317" s="11"/>
      <c r="D317" s="319"/>
      <c r="E317" s="476"/>
      <c r="F317" s="476"/>
      <c r="G317" s="476"/>
      <c r="H317" s="319"/>
      <c r="I317" s="319"/>
      <c r="J317" s="477"/>
      <c r="K317" s="499"/>
    </row>
    <row r="318" spans="1:11" ht="12.75">
      <c r="A318" s="93"/>
      <c r="B318" s="11"/>
      <c r="C318" s="11"/>
      <c r="D318" s="319"/>
      <c r="E318" s="476"/>
      <c r="F318" s="476"/>
      <c r="G318" s="476"/>
      <c r="H318" s="319"/>
      <c r="I318" s="319"/>
      <c r="J318" s="477"/>
      <c r="K318" s="499"/>
    </row>
    <row r="319" spans="1:11" s="505" customFormat="1" ht="12.75">
      <c r="A319" s="503"/>
      <c r="B319" s="10"/>
      <c r="C319" s="10"/>
      <c r="D319" s="319"/>
      <c r="E319" s="489"/>
      <c r="F319" s="489"/>
      <c r="G319" s="489"/>
      <c r="H319" s="319"/>
      <c r="I319" s="319"/>
      <c r="J319" s="479"/>
      <c r="K319" s="504"/>
    </row>
    <row r="320" spans="1:11" ht="12.75">
      <c r="A320" s="93"/>
      <c r="B320" s="11"/>
      <c r="C320" s="11"/>
      <c r="D320" s="319"/>
      <c r="E320" s="476"/>
      <c r="F320" s="476"/>
      <c r="G320" s="476"/>
      <c r="H320" s="319"/>
      <c r="I320" s="319"/>
      <c r="J320" s="477"/>
      <c r="K320" s="499"/>
    </row>
    <row r="321" spans="1:11" ht="12.75">
      <c r="A321" s="93"/>
      <c r="B321" s="11"/>
      <c r="C321" s="11"/>
      <c r="D321" s="319"/>
      <c r="E321" s="476"/>
      <c r="F321" s="476"/>
      <c r="G321" s="476"/>
      <c r="H321" s="319"/>
      <c r="I321" s="319"/>
      <c r="J321" s="477"/>
      <c r="K321" s="499"/>
    </row>
    <row r="322" spans="1:11" ht="12.75">
      <c r="A322" s="93"/>
      <c r="B322" s="11"/>
      <c r="C322" s="11"/>
      <c r="D322" s="319"/>
      <c r="E322" s="476"/>
      <c r="F322" s="476"/>
      <c r="G322" s="476"/>
      <c r="H322" s="319"/>
      <c r="I322" s="319"/>
      <c r="J322" s="477"/>
      <c r="K322" s="499"/>
    </row>
    <row r="323" spans="1:11" ht="12.75">
      <c r="A323" s="93"/>
      <c r="B323" s="11"/>
      <c r="C323" s="11"/>
      <c r="D323" s="319"/>
      <c r="E323" s="476"/>
      <c r="F323" s="476"/>
      <c r="G323" s="476"/>
      <c r="H323" s="319"/>
      <c r="I323" s="319"/>
      <c r="J323" s="477"/>
      <c r="K323" s="499"/>
    </row>
    <row r="324" spans="1:11" s="505" customFormat="1" ht="12.75">
      <c r="A324" s="503"/>
      <c r="B324" s="10"/>
      <c r="C324" s="10"/>
      <c r="D324" s="319"/>
      <c r="E324" s="489"/>
      <c r="F324" s="489"/>
      <c r="G324" s="489"/>
      <c r="H324" s="319"/>
      <c r="I324" s="319"/>
      <c r="J324" s="479"/>
      <c r="K324" s="504"/>
    </row>
    <row r="325" spans="1:11" ht="12.75">
      <c r="A325" s="93"/>
      <c r="B325" s="519"/>
      <c r="C325" s="519"/>
      <c r="D325" s="319"/>
      <c r="E325" s="476"/>
      <c r="F325" s="476"/>
      <c r="G325" s="476"/>
      <c r="H325" s="319"/>
      <c r="I325" s="319"/>
      <c r="J325" s="477"/>
      <c r="K325" s="499"/>
    </row>
    <row r="326" spans="1:11" s="498" customFormat="1" ht="12.75">
      <c r="A326" s="496"/>
      <c r="B326" s="104"/>
      <c r="C326" s="104"/>
      <c r="D326" s="483"/>
      <c r="E326" s="476"/>
      <c r="F326" s="491"/>
      <c r="G326" s="491"/>
      <c r="H326" s="483"/>
      <c r="I326" s="483"/>
      <c r="J326" s="485"/>
      <c r="K326" s="497"/>
    </row>
    <row r="327" spans="1:11" ht="12.75">
      <c r="A327" s="93"/>
      <c r="B327" s="11"/>
      <c r="C327" s="11"/>
      <c r="D327" s="319"/>
      <c r="E327" s="476"/>
      <c r="F327" s="476"/>
      <c r="G327" s="476"/>
      <c r="H327" s="319"/>
      <c r="I327" s="319"/>
      <c r="J327" s="477"/>
      <c r="K327" s="499"/>
    </row>
    <row r="328" spans="1:11" ht="12.75">
      <c r="A328" s="93"/>
      <c r="B328" s="11"/>
      <c r="C328" s="11"/>
      <c r="D328" s="319"/>
      <c r="E328" s="476"/>
      <c r="F328" s="476"/>
      <c r="G328" s="520"/>
      <c r="H328" s="319"/>
      <c r="I328" s="319"/>
      <c r="J328" s="477"/>
      <c r="K328" s="499"/>
    </row>
    <row r="329" spans="1:11" ht="12.75">
      <c r="A329" s="93"/>
      <c r="B329" s="11"/>
      <c r="C329" s="11"/>
      <c r="D329" s="319"/>
      <c r="E329" s="476"/>
      <c r="F329" s="476"/>
      <c r="G329" s="520"/>
      <c r="H329" s="319"/>
      <c r="I329" s="319"/>
      <c r="J329" s="477"/>
      <c r="K329" s="499"/>
    </row>
    <row r="330" spans="1:11" ht="12.75">
      <c r="A330" s="93"/>
      <c r="B330" s="11"/>
      <c r="C330" s="11"/>
      <c r="D330" s="319"/>
      <c r="E330" s="476"/>
      <c r="F330" s="476"/>
      <c r="G330" s="476"/>
      <c r="H330" s="319"/>
      <c r="I330" s="319"/>
      <c r="J330" s="477"/>
      <c r="K330" s="499"/>
    </row>
    <row r="331" spans="1:12" ht="12.75">
      <c r="A331" s="93"/>
      <c r="B331" s="11"/>
      <c r="C331" s="11"/>
      <c r="D331" s="319"/>
      <c r="E331" s="476"/>
      <c r="F331" s="476"/>
      <c r="G331" s="476"/>
      <c r="H331" s="319"/>
      <c r="I331" s="319"/>
      <c r="J331" s="477"/>
      <c r="K331" s="499"/>
      <c r="L331" s="93"/>
    </row>
    <row r="332" spans="1:12" s="498" customFormat="1" ht="12.75">
      <c r="A332" s="496"/>
      <c r="B332" s="104"/>
      <c r="C332" s="104"/>
      <c r="D332" s="483"/>
      <c r="E332" s="476"/>
      <c r="F332" s="491"/>
      <c r="G332" s="491"/>
      <c r="H332" s="483"/>
      <c r="I332" s="483"/>
      <c r="J332" s="485"/>
      <c r="K332" s="497"/>
      <c r="L332" s="496"/>
    </row>
    <row r="333" spans="1:12" ht="12.75">
      <c r="A333" s="93"/>
      <c r="B333" s="11"/>
      <c r="C333" s="11"/>
      <c r="D333" s="319"/>
      <c r="E333" s="476"/>
      <c r="F333" s="476"/>
      <c r="G333" s="476"/>
      <c r="H333" s="319"/>
      <c r="I333" s="319"/>
      <c r="J333" s="477"/>
      <c r="K333" s="499"/>
      <c r="L333" s="93"/>
    </row>
    <row r="334" spans="1:12" ht="12.75">
      <c r="A334" s="93"/>
      <c r="B334" s="11"/>
      <c r="C334" s="11"/>
      <c r="D334" s="319"/>
      <c r="E334" s="476"/>
      <c r="F334" s="476"/>
      <c r="G334" s="476"/>
      <c r="H334" s="319"/>
      <c r="I334" s="319"/>
      <c r="J334" s="477"/>
      <c r="K334" s="499"/>
      <c r="L334" s="93"/>
    </row>
    <row r="335" spans="1:12" ht="12.75">
      <c r="A335" s="93"/>
      <c r="B335" s="11"/>
      <c r="C335" s="11"/>
      <c r="D335" s="319"/>
      <c r="E335" s="476"/>
      <c r="F335" s="476"/>
      <c r="G335" s="520"/>
      <c r="H335" s="319"/>
      <c r="I335" s="319"/>
      <c r="J335" s="477"/>
      <c r="K335" s="499"/>
      <c r="L335" s="93"/>
    </row>
    <row r="336" spans="1:12" s="498" customFormat="1" ht="12.75">
      <c r="A336" s="496"/>
      <c r="B336" s="104"/>
      <c r="C336" s="104"/>
      <c r="D336" s="483"/>
      <c r="E336" s="476"/>
      <c r="F336" s="491"/>
      <c r="G336" s="491"/>
      <c r="H336" s="483"/>
      <c r="I336" s="483"/>
      <c r="J336" s="485"/>
      <c r="K336" s="497"/>
      <c r="L336" s="496"/>
    </row>
    <row r="337" spans="1:12" ht="12.75">
      <c r="A337" s="93"/>
      <c r="B337" s="104"/>
      <c r="C337" s="104"/>
      <c r="D337" s="319"/>
      <c r="E337" s="476"/>
      <c r="F337" s="476"/>
      <c r="G337" s="476"/>
      <c r="H337" s="319"/>
      <c r="I337" s="319"/>
      <c r="J337" s="477"/>
      <c r="K337" s="499"/>
      <c r="L337" s="93"/>
    </row>
    <row r="338" spans="1:12" ht="12.75">
      <c r="A338" s="93"/>
      <c r="B338" s="11"/>
      <c r="C338" s="11"/>
      <c r="D338" s="319"/>
      <c r="E338" s="476"/>
      <c r="F338" s="476"/>
      <c r="G338" s="476"/>
      <c r="H338" s="319"/>
      <c r="I338" s="319"/>
      <c r="J338" s="477"/>
      <c r="K338" s="499"/>
      <c r="L338" s="93"/>
    </row>
    <row r="339" spans="1:12" ht="12.75">
      <c r="A339" s="93"/>
      <c r="B339" s="11"/>
      <c r="C339" s="11"/>
      <c r="D339" s="319"/>
      <c r="E339" s="476"/>
      <c r="F339" s="476"/>
      <c r="G339" s="520"/>
      <c r="H339" s="319"/>
      <c r="I339" s="319"/>
      <c r="J339" s="477"/>
      <c r="K339" s="499"/>
      <c r="L339" s="93"/>
    </row>
    <row r="340" spans="1:12" ht="12.75">
      <c r="A340" s="93"/>
      <c r="B340" s="11"/>
      <c r="C340" s="11"/>
      <c r="D340" s="319"/>
      <c r="E340" s="476"/>
      <c r="F340" s="476"/>
      <c r="G340" s="520"/>
      <c r="H340" s="319"/>
      <c r="I340" s="319"/>
      <c r="J340" s="477"/>
      <c r="K340" s="499"/>
      <c r="L340" s="93"/>
    </row>
    <row r="341" spans="1:12" ht="12.75">
      <c r="A341" s="93"/>
      <c r="B341" s="11"/>
      <c r="C341" s="11"/>
      <c r="D341" s="319"/>
      <c r="E341" s="476"/>
      <c r="F341" s="476"/>
      <c r="G341" s="520"/>
      <c r="H341" s="319"/>
      <c r="I341" s="319"/>
      <c r="J341" s="477"/>
      <c r="K341" s="499"/>
      <c r="L341" s="93"/>
    </row>
    <row r="342" spans="1:12" ht="12.75">
      <c r="A342" s="93"/>
      <c r="B342" s="104"/>
      <c r="C342" s="104"/>
      <c r="D342" s="319"/>
      <c r="E342" s="476"/>
      <c r="F342" s="476"/>
      <c r="G342" s="476"/>
      <c r="H342" s="319"/>
      <c r="I342" s="319"/>
      <c r="J342" s="477"/>
      <c r="K342" s="499"/>
      <c r="L342" s="93"/>
    </row>
    <row r="343" spans="1:12" ht="12.75">
      <c r="A343" s="93"/>
      <c r="B343" s="11"/>
      <c r="C343" s="11"/>
      <c r="D343" s="319"/>
      <c r="E343" s="476"/>
      <c r="F343" s="476"/>
      <c r="G343" s="476"/>
      <c r="H343" s="319"/>
      <c r="I343" s="319"/>
      <c r="J343" s="477"/>
      <c r="K343" s="499"/>
      <c r="L343" s="93"/>
    </row>
    <row r="344" spans="1:12" ht="12.75">
      <c r="A344" s="93"/>
      <c r="B344" s="11"/>
      <c r="C344" s="11"/>
      <c r="D344" s="319"/>
      <c r="E344" s="476"/>
      <c r="F344" s="476"/>
      <c r="G344" s="520"/>
      <c r="H344" s="319"/>
      <c r="I344" s="319"/>
      <c r="J344" s="477"/>
      <c r="K344" s="499"/>
      <c r="L344" s="93"/>
    </row>
    <row r="345" spans="1:12" ht="12.75">
      <c r="A345" s="93"/>
      <c r="B345" s="11"/>
      <c r="C345" s="11"/>
      <c r="D345" s="319"/>
      <c r="E345" s="476"/>
      <c r="F345" s="476"/>
      <c r="G345" s="520"/>
      <c r="H345" s="319"/>
      <c r="I345" s="319"/>
      <c r="J345" s="477"/>
      <c r="K345" s="499"/>
      <c r="L345" s="93"/>
    </row>
    <row r="346" spans="1:12" s="498" customFormat="1" ht="12.75">
      <c r="A346" s="496"/>
      <c r="B346" s="104"/>
      <c r="C346" s="104"/>
      <c r="D346" s="483"/>
      <c r="E346" s="491"/>
      <c r="F346" s="491"/>
      <c r="G346" s="491"/>
      <c r="H346" s="483"/>
      <c r="I346" s="483"/>
      <c r="J346" s="485"/>
      <c r="K346" s="497"/>
      <c r="L346" s="496"/>
    </row>
    <row r="347" spans="1:12" ht="12.75">
      <c r="A347" s="93"/>
      <c r="B347" s="522"/>
      <c r="C347" s="522"/>
      <c r="D347" s="319"/>
      <c r="E347" s="491"/>
      <c r="F347" s="491"/>
      <c r="G347" s="491"/>
      <c r="H347" s="319"/>
      <c r="I347" s="319"/>
      <c r="J347" s="477"/>
      <c r="K347" s="499"/>
      <c r="L347" s="93"/>
    </row>
    <row r="348" spans="1:12" ht="12.75">
      <c r="A348" s="93"/>
      <c r="B348" s="11"/>
      <c r="C348" s="11"/>
      <c r="D348" s="319"/>
      <c r="E348" s="491"/>
      <c r="F348" s="491"/>
      <c r="G348" s="491"/>
      <c r="H348" s="319"/>
      <c r="I348" s="319"/>
      <c r="J348" s="477"/>
      <c r="K348" s="499"/>
      <c r="L348" s="93"/>
    </row>
    <row r="349" spans="1:12" s="498" customFormat="1" ht="12.75">
      <c r="A349" s="496"/>
      <c r="B349" s="104"/>
      <c r="C349" s="104"/>
      <c r="D349" s="483"/>
      <c r="E349" s="491"/>
      <c r="F349" s="491"/>
      <c r="G349" s="491"/>
      <c r="H349" s="483"/>
      <c r="I349" s="483"/>
      <c r="J349" s="485"/>
      <c r="K349" s="497"/>
      <c r="L349" s="496"/>
    </row>
    <row r="350" spans="1:12" s="498" customFormat="1" ht="12.75">
      <c r="A350" s="496"/>
      <c r="B350" s="11"/>
      <c r="C350" s="11"/>
      <c r="D350" s="483"/>
      <c r="E350" s="476"/>
      <c r="F350" s="476"/>
      <c r="G350" s="476"/>
      <c r="H350" s="483"/>
      <c r="I350" s="483"/>
      <c r="J350" s="485"/>
      <c r="K350" s="497"/>
      <c r="L350" s="496"/>
    </row>
    <row r="351" spans="1:12" ht="12.75">
      <c r="A351" s="93"/>
      <c r="B351" s="11"/>
      <c r="C351" s="11"/>
      <c r="D351" s="319"/>
      <c r="E351" s="476"/>
      <c r="F351" s="476"/>
      <c r="G351" s="476"/>
      <c r="H351" s="319"/>
      <c r="I351" s="319"/>
      <c r="J351" s="477"/>
      <c r="K351" s="499"/>
      <c r="L351" s="93"/>
    </row>
    <row r="352" spans="1:12" ht="12.75">
      <c r="A352" s="93"/>
      <c r="B352" s="11"/>
      <c r="C352" s="11"/>
      <c r="D352" s="319"/>
      <c r="E352" s="476"/>
      <c r="F352" s="476"/>
      <c r="G352" s="520"/>
      <c r="H352" s="319"/>
      <c r="I352" s="319"/>
      <c r="J352" s="477"/>
      <c r="K352" s="499"/>
      <c r="L352" s="93"/>
    </row>
    <row r="353" spans="1:12" ht="12.75">
      <c r="A353" s="93"/>
      <c r="B353" s="11"/>
      <c r="C353" s="11"/>
      <c r="D353" s="319"/>
      <c r="E353" s="476"/>
      <c r="F353" s="476"/>
      <c r="G353" s="476"/>
      <c r="H353" s="319"/>
      <c r="I353" s="319"/>
      <c r="J353" s="477"/>
      <c r="K353" s="499"/>
      <c r="L353" s="93"/>
    </row>
    <row r="354" spans="1:12" s="498" customFormat="1" ht="12.75">
      <c r="A354" s="496"/>
      <c r="B354" s="319"/>
      <c r="C354" s="319"/>
      <c r="D354" s="483"/>
      <c r="E354" s="491"/>
      <c r="F354" s="491"/>
      <c r="G354" s="491"/>
      <c r="H354" s="483"/>
      <c r="I354" s="483"/>
      <c r="J354" s="485"/>
      <c r="K354" s="497"/>
      <c r="L354" s="496"/>
    </row>
    <row r="355" spans="1:12" ht="12.75">
      <c r="A355" s="93"/>
      <c r="B355" s="11"/>
      <c r="C355" s="11"/>
      <c r="D355" s="319"/>
      <c r="E355" s="476"/>
      <c r="F355" s="476"/>
      <c r="G355" s="476"/>
      <c r="H355" s="319"/>
      <c r="I355" s="319"/>
      <c r="J355" s="477"/>
      <c r="K355" s="499"/>
      <c r="L355" s="93"/>
    </row>
    <row r="356" spans="1:12" s="498" customFormat="1" ht="12.75">
      <c r="A356" s="496"/>
      <c r="B356" s="104"/>
      <c r="C356" s="104"/>
      <c r="D356" s="483"/>
      <c r="E356" s="491"/>
      <c r="F356" s="491"/>
      <c r="G356" s="491"/>
      <c r="H356" s="483"/>
      <c r="I356" s="483"/>
      <c r="J356" s="485"/>
      <c r="K356" s="523"/>
      <c r="L356" s="524"/>
    </row>
    <row r="357" spans="1:12" ht="12.75">
      <c r="A357" s="93"/>
      <c r="B357" s="11"/>
      <c r="C357" s="11"/>
      <c r="D357" s="319"/>
      <c r="E357" s="476"/>
      <c r="F357" s="476"/>
      <c r="G357" s="476"/>
      <c r="H357" s="319"/>
      <c r="I357" s="319"/>
      <c r="J357" s="525"/>
      <c r="K357" s="526"/>
      <c r="L357" s="527"/>
    </row>
    <row r="358" spans="1:12" ht="12.75">
      <c r="A358" s="93"/>
      <c r="B358" s="11"/>
      <c r="C358" s="11"/>
      <c r="D358" s="319"/>
      <c r="E358" s="476"/>
      <c r="F358" s="476"/>
      <c r="G358" s="476"/>
      <c r="H358" s="319"/>
      <c r="I358" s="319"/>
      <c r="J358" s="477"/>
      <c r="K358" s="528"/>
      <c r="L358" s="528"/>
    </row>
    <row r="359" spans="1:12" ht="12.75">
      <c r="A359" s="93"/>
      <c r="B359" s="11"/>
      <c r="C359" s="11"/>
      <c r="D359" s="319"/>
      <c r="E359" s="476"/>
      <c r="F359" s="476"/>
      <c r="G359" s="476"/>
      <c r="H359" s="319"/>
      <c r="I359" s="319"/>
      <c r="J359" s="477"/>
      <c r="K359" s="528"/>
      <c r="L359" s="528"/>
    </row>
    <row r="360" spans="1:12" ht="12.75">
      <c r="A360" s="93"/>
      <c r="B360" s="11"/>
      <c r="C360" s="11"/>
      <c r="D360" s="319"/>
      <c r="E360" s="476"/>
      <c r="F360" s="476"/>
      <c r="G360" s="476"/>
      <c r="H360" s="319"/>
      <c r="I360" s="319"/>
      <c r="J360" s="477"/>
      <c r="K360" s="528"/>
      <c r="L360" s="528"/>
    </row>
    <row r="361" spans="1:12" ht="12.75">
      <c r="A361" s="93"/>
      <c r="B361" s="11"/>
      <c r="C361" s="11"/>
      <c r="D361" s="319"/>
      <c r="E361" s="476"/>
      <c r="F361" s="476"/>
      <c r="G361" s="476"/>
      <c r="H361" s="319"/>
      <c r="I361" s="319"/>
      <c r="J361" s="477"/>
      <c r="K361" s="528"/>
      <c r="L361" s="528"/>
    </row>
    <row r="362" spans="1:12" ht="12.75">
      <c r="A362" s="93"/>
      <c r="B362" s="11"/>
      <c r="C362" s="11"/>
      <c r="D362" s="319"/>
      <c r="E362" s="476"/>
      <c r="F362" s="476"/>
      <c r="G362" s="476"/>
      <c r="H362" s="319"/>
      <c r="I362" s="319"/>
      <c r="J362" s="477"/>
      <c r="K362" s="528"/>
      <c r="L362" s="528"/>
    </row>
    <row r="363" spans="1:12" ht="12.75">
      <c r="A363" s="93"/>
      <c r="B363" s="11"/>
      <c r="C363" s="11"/>
      <c r="D363" s="319"/>
      <c r="E363" s="476"/>
      <c r="F363" s="476"/>
      <c r="G363" s="476"/>
      <c r="H363" s="319"/>
      <c r="I363" s="319"/>
      <c r="J363" s="477"/>
      <c r="K363" s="528"/>
      <c r="L363" s="528"/>
    </row>
    <row r="364" spans="1:12" ht="12.75">
      <c r="A364" s="93"/>
      <c r="B364" s="11"/>
      <c r="C364" s="11"/>
      <c r="D364" s="319"/>
      <c r="E364" s="476"/>
      <c r="F364" s="476"/>
      <c r="G364" s="476"/>
      <c r="H364" s="319"/>
      <c r="I364" s="319"/>
      <c r="J364" s="477"/>
      <c r="K364" s="528"/>
      <c r="L364" s="528"/>
    </row>
    <row r="365" spans="1:12" ht="12.75">
      <c r="A365" s="93"/>
      <c r="B365" s="11"/>
      <c r="C365" s="11"/>
      <c r="D365" s="319"/>
      <c r="E365" s="476"/>
      <c r="F365" s="476"/>
      <c r="G365" s="476"/>
      <c r="H365" s="319"/>
      <c r="I365" s="319"/>
      <c r="J365" s="477"/>
      <c r="K365" s="528"/>
      <c r="L365" s="528"/>
    </row>
    <row r="366" spans="1:12" ht="12.75">
      <c r="A366" s="93"/>
      <c r="B366" s="11"/>
      <c r="C366" s="11"/>
      <c r="D366" s="319"/>
      <c r="E366" s="476"/>
      <c r="F366" s="476"/>
      <c r="G366" s="476"/>
      <c r="H366" s="319"/>
      <c r="I366" s="319"/>
      <c r="J366" s="477"/>
      <c r="K366" s="528"/>
      <c r="L366" s="528"/>
    </row>
    <row r="367" spans="1:12" ht="12.75">
      <c r="A367" s="93"/>
      <c r="B367" s="11"/>
      <c r="C367" s="11"/>
      <c r="D367" s="319"/>
      <c r="E367" s="476"/>
      <c r="F367" s="476"/>
      <c r="G367" s="476"/>
      <c r="H367" s="319"/>
      <c r="I367" s="319"/>
      <c r="J367" s="477"/>
      <c r="K367" s="528"/>
      <c r="L367" s="528"/>
    </row>
    <row r="368" spans="1:12" ht="12.75">
      <c r="A368" s="93"/>
      <c r="B368" s="11"/>
      <c r="C368" s="11"/>
      <c r="D368" s="319"/>
      <c r="E368" s="491"/>
      <c r="F368" s="491"/>
      <c r="G368" s="491"/>
      <c r="H368" s="319"/>
      <c r="I368" s="319"/>
      <c r="J368" s="485"/>
      <c r="K368" s="499"/>
      <c r="L368" s="529"/>
    </row>
    <row r="369" spans="1:12" ht="12.75">
      <c r="A369" s="93"/>
      <c r="B369" s="11"/>
      <c r="C369" s="11"/>
      <c r="D369" s="319"/>
      <c r="E369" s="476"/>
      <c r="F369" s="476"/>
      <c r="G369" s="476"/>
      <c r="H369" s="319"/>
      <c r="I369" s="319"/>
      <c r="J369" s="477"/>
      <c r="K369" s="499"/>
      <c r="L369" s="529"/>
    </row>
    <row r="370" spans="1:12" ht="12.75">
      <c r="A370" s="93"/>
      <c r="B370" s="11"/>
      <c r="C370" s="11"/>
      <c r="D370" s="319"/>
      <c r="E370" s="476"/>
      <c r="F370" s="476"/>
      <c r="G370" s="476"/>
      <c r="H370" s="319"/>
      <c r="I370" s="319"/>
      <c r="J370" s="477"/>
      <c r="K370" s="499"/>
      <c r="L370" s="529"/>
    </row>
    <row r="371" spans="1:12" ht="12.75">
      <c r="A371" s="93"/>
      <c r="B371" s="11"/>
      <c r="C371" s="11"/>
      <c r="D371" s="319"/>
      <c r="E371" s="476"/>
      <c r="F371" s="476"/>
      <c r="G371" s="476"/>
      <c r="H371" s="319"/>
      <c r="I371" s="319"/>
      <c r="J371" s="477"/>
      <c r="K371" s="499"/>
      <c r="L371" s="529"/>
    </row>
    <row r="372" spans="1:12" s="505" customFormat="1" ht="12.75">
      <c r="A372" s="503"/>
      <c r="B372" s="10"/>
      <c r="C372" s="10"/>
      <c r="D372" s="319"/>
      <c r="E372" s="489"/>
      <c r="F372" s="489"/>
      <c r="G372" s="489"/>
      <c r="H372" s="319"/>
      <c r="I372" s="319"/>
      <c r="J372" s="479"/>
      <c r="K372" s="504"/>
      <c r="L372" s="530"/>
    </row>
    <row r="373" spans="1:11" ht="12.75">
      <c r="A373" s="93"/>
      <c r="B373" s="11"/>
      <c r="C373" s="11"/>
      <c r="D373" s="319"/>
      <c r="E373" s="476"/>
      <c r="F373" s="476"/>
      <c r="G373" s="475"/>
      <c r="H373" s="319"/>
      <c r="I373" s="319"/>
      <c r="J373" s="477"/>
      <c r="K373" s="499"/>
    </row>
    <row r="374" spans="1:11" ht="12.75">
      <c r="A374" s="93"/>
      <c r="B374" s="11"/>
      <c r="C374" s="11"/>
      <c r="D374" s="319"/>
      <c r="E374" s="476"/>
      <c r="F374" s="476"/>
      <c r="G374" s="475"/>
      <c r="H374" s="319"/>
      <c r="I374" s="319"/>
      <c r="J374" s="477"/>
      <c r="K374" s="499"/>
    </row>
    <row r="375" spans="1:11" ht="12.75">
      <c r="A375" s="93"/>
      <c r="B375" s="11"/>
      <c r="C375" s="11"/>
      <c r="D375" s="319"/>
      <c r="E375" s="476"/>
      <c r="F375" s="476"/>
      <c r="G375" s="475"/>
      <c r="H375" s="319"/>
      <c r="I375" s="319"/>
      <c r="J375" s="477"/>
      <c r="K375" s="499"/>
    </row>
    <row r="376" spans="1:11" ht="12.75">
      <c r="A376" s="93"/>
      <c r="B376" s="11"/>
      <c r="C376" s="11"/>
      <c r="D376" s="319"/>
      <c r="E376" s="476"/>
      <c r="F376" s="476"/>
      <c r="G376" s="475"/>
      <c r="H376" s="319"/>
      <c r="I376" s="319"/>
      <c r="J376" s="477"/>
      <c r="K376" s="499"/>
    </row>
    <row r="377" spans="1:11" ht="12.75">
      <c r="A377" s="93"/>
      <c r="B377" s="11"/>
      <c r="C377" s="11"/>
      <c r="D377" s="319"/>
      <c r="E377" s="476"/>
      <c r="F377" s="476"/>
      <c r="G377" s="475"/>
      <c r="H377" s="319"/>
      <c r="I377" s="319"/>
      <c r="J377" s="477"/>
      <c r="K377" s="499"/>
    </row>
    <row r="378" spans="1:11" s="4" customFormat="1" ht="14.25">
      <c r="A378" s="111"/>
      <c r="B378" s="409"/>
      <c r="C378" s="409"/>
      <c r="D378" s="480"/>
      <c r="E378" s="492"/>
      <c r="F378" s="492"/>
      <c r="G378" s="492"/>
      <c r="H378" s="409"/>
      <c r="I378" s="409"/>
      <c r="J378" s="482"/>
      <c r="K378" s="277"/>
    </row>
    <row r="379" spans="1:11" s="4" customFormat="1" ht="14.25">
      <c r="A379" s="111"/>
      <c r="B379" s="409"/>
      <c r="C379" s="409"/>
      <c r="D379" s="480"/>
      <c r="E379" s="489"/>
      <c r="F379" s="492"/>
      <c r="G379" s="492"/>
      <c r="H379" s="409"/>
      <c r="I379" s="409"/>
      <c r="J379" s="482"/>
      <c r="K379" s="277"/>
    </row>
    <row r="380" spans="1:11" s="505" customFormat="1" ht="12.75">
      <c r="A380" s="503"/>
      <c r="B380" s="10"/>
      <c r="C380" s="10"/>
      <c r="D380" s="319"/>
      <c r="E380" s="489"/>
      <c r="F380" s="489"/>
      <c r="G380" s="489"/>
      <c r="H380" s="319"/>
      <c r="I380" s="319"/>
      <c r="J380" s="479"/>
      <c r="K380" s="504"/>
    </row>
    <row r="381" spans="1:11" ht="12.75">
      <c r="A381" s="93"/>
      <c r="B381" s="11"/>
      <c r="C381" s="11"/>
      <c r="D381" s="319"/>
      <c r="E381" s="476"/>
      <c r="F381" s="476"/>
      <c r="G381" s="475"/>
      <c r="H381" s="476"/>
      <c r="I381" s="319"/>
      <c r="J381" s="477"/>
      <c r="K381" s="499"/>
    </row>
    <row r="382" spans="1:11" ht="12.75">
      <c r="A382" s="93"/>
      <c r="B382" s="11"/>
      <c r="C382" s="11"/>
      <c r="D382" s="319"/>
      <c r="E382" s="476"/>
      <c r="F382" s="476"/>
      <c r="G382" s="475"/>
      <c r="H382" s="319"/>
      <c r="I382" s="319"/>
      <c r="J382" s="477"/>
      <c r="K382" s="499"/>
    </row>
    <row r="383" spans="1:11" ht="12.75">
      <c r="A383" s="93"/>
      <c r="B383" s="11"/>
      <c r="C383" s="11"/>
      <c r="D383" s="319"/>
      <c r="E383" s="476"/>
      <c r="F383" s="476"/>
      <c r="G383" s="475"/>
      <c r="H383" s="319"/>
      <c r="I383" s="319"/>
      <c r="J383" s="477"/>
      <c r="K383" s="499"/>
    </row>
    <row r="384" spans="1:11" ht="12.75">
      <c r="A384" s="93"/>
      <c r="B384" s="11"/>
      <c r="C384" s="11"/>
      <c r="D384" s="319"/>
      <c r="E384" s="476"/>
      <c r="F384" s="476"/>
      <c r="G384" s="475"/>
      <c r="H384" s="319"/>
      <c r="I384" s="319"/>
      <c r="J384" s="477"/>
      <c r="K384" s="499"/>
    </row>
    <row r="385" spans="1:11" ht="12.75">
      <c r="A385" s="93"/>
      <c r="B385" s="11"/>
      <c r="C385" s="11"/>
      <c r="D385" s="319"/>
      <c r="E385" s="476"/>
      <c r="F385" s="476"/>
      <c r="G385" s="475"/>
      <c r="H385" s="319"/>
      <c r="I385" s="319"/>
      <c r="J385" s="477"/>
      <c r="K385" s="499"/>
    </row>
    <row r="386" spans="1:11" s="501" customFormat="1" ht="12.75">
      <c r="A386" s="495"/>
      <c r="B386" s="10"/>
      <c r="C386" s="10"/>
      <c r="D386" s="488"/>
      <c r="E386" s="478"/>
      <c r="F386" s="478"/>
      <c r="G386" s="478"/>
      <c r="H386" s="488"/>
      <c r="I386" s="488"/>
      <c r="J386" s="479"/>
      <c r="K386" s="500"/>
    </row>
    <row r="387" spans="1:11" ht="12.75">
      <c r="A387" s="93"/>
      <c r="B387" s="11"/>
      <c r="C387" s="11"/>
      <c r="D387" s="319"/>
      <c r="E387" s="475"/>
      <c r="F387" s="475"/>
      <c r="G387" s="475"/>
      <c r="H387" s="319"/>
      <c r="I387" s="319"/>
      <c r="J387" s="477"/>
      <c r="K387" s="499"/>
    </row>
    <row r="388" spans="1:11" ht="12.75">
      <c r="A388" s="93"/>
      <c r="B388" s="11"/>
      <c r="C388" s="11"/>
      <c r="D388" s="319"/>
      <c r="E388" s="475"/>
      <c r="F388" s="475"/>
      <c r="G388" s="475"/>
      <c r="H388" s="319"/>
      <c r="I388" s="319"/>
      <c r="J388" s="477"/>
      <c r="K388" s="499"/>
    </row>
    <row r="389" spans="1:11" ht="12.75">
      <c r="A389" s="93"/>
      <c r="B389" s="11"/>
      <c r="C389" s="11"/>
      <c r="D389" s="319"/>
      <c r="E389" s="475"/>
      <c r="F389" s="475"/>
      <c r="G389" s="475"/>
      <c r="H389" s="319"/>
      <c r="I389" s="319"/>
      <c r="J389" s="477"/>
      <c r="K389" s="499"/>
    </row>
    <row r="390" spans="1:11" s="505" customFormat="1" ht="12.75">
      <c r="A390" s="503"/>
      <c r="B390" s="10"/>
      <c r="C390" s="10"/>
      <c r="D390" s="319"/>
      <c r="E390" s="489"/>
      <c r="F390" s="489"/>
      <c r="G390" s="489"/>
      <c r="H390" s="319"/>
      <c r="I390" s="319"/>
      <c r="J390" s="479"/>
      <c r="K390" s="504"/>
    </row>
    <row r="391" spans="1:11" ht="12.75">
      <c r="A391" s="93"/>
      <c r="B391" s="11"/>
      <c r="C391" s="11"/>
      <c r="D391" s="319"/>
      <c r="E391" s="476"/>
      <c r="F391" s="476"/>
      <c r="G391" s="476"/>
      <c r="H391" s="319"/>
      <c r="I391" s="319"/>
      <c r="J391" s="477"/>
      <c r="K391" s="499"/>
    </row>
    <row r="392" spans="1:11" ht="12.75">
      <c r="A392" s="93"/>
      <c r="B392" s="11"/>
      <c r="C392" s="11"/>
      <c r="D392" s="319"/>
      <c r="E392" s="476"/>
      <c r="F392" s="476"/>
      <c r="G392" s="475"/>
      <c r="H392" s="319"/>
      <c r="I392" s="319"/>
      <c r="J392" s="477"/>
      <c r="K392" s="499"/>
    </row>
    <row r="393" spans="1:11" ht="12.75">
      <c r="A393" s="93"/>
      <c r="B393" s="11"/>
      <c r="C393" s="11"/>
      <c r="D393" s="319"/>
      <c r="E393" s="476"/>
      <c r="F393" s="476"/>
      <c r="G393" s="475"/>
      <c r="H393" s="319"/>
      <c r="I393" s="319"/>
      <c r="J393" s="477"/>
      <c r="K393" s="499"/>
    </row>
    <row r="394" spans="1:11" s="4" customFormat="1" ht="14.25">
      <c r="A394" s="111"/>
      <c r="B394" s="409"/>
      <c r="C394" s="409"/>
      <c r="D394" s="480"/>
      <c r="E394" s="478"/>
      <c r="F394" s="492"/>
      <c r="G394" s="481"/>
      <c r="H394" s="480"/>
      <c r="I394" s="480"/>
      <c r="J394" s="482"/>
      <c r="K394" s="494"/>
    </row>
    <row r="395" spans="1:11" s="501" customFormat="1" ht="12.75">
      <c r="A395" s="495"/>
      <c r="B395" s="10"/>
      <c r="C395" s="10"/>
      <c r="D395" s="488"/>
      <c r="E395" s="478"/>
      <c r="F395" s="478"/>
      <c r="G395" s="478"/>
      <c r="H395" s="488"/>
      <c r="I395" s="488"/>
      <c r="J395" s="479"/>
      <c r="K395" s="500"/>
    </row>
    <row r="396" spans="1:11" s="505" customFormat="1" ht="12.75">
      <c r="A396" s="503"/>
      <c r="B396" s="11"/>
      <c r="C396" s="11"/>
      <c r="D396" s="319"/>
      <c r="E396" s="475"/>
      <c r="F396" s="475"/>
      <c r="G396" s="475"/>
      <c r="H396" s="319"/>
      <c r="I396" s="319"/>
      <c r="J396" s="477"/>
      <c r="K396" s="504"/>
    </row>
    <row r="397" spans="1:11" ht="12.75">
      <c r="A397" s="93"/>
      <c r="B397" s="11"/>
      <c r="C397" s="11"/>
      <c r="D397" s="319"/>
      <c r="E397" s="475"/>
      <c r="F397" s="475"/>
      <c r="G397" s="475"/>
      <c r="H397" s="319"/>
      <c r="I397" s="319"/>
      <c r="J397" s="477"/>
      <c r="K397" s="499"/>
    </row>
    <row r="398" spans="1:11" s="4" customFormat="1" ht="14.25">
      <c r="A398" s="111"/>
      <c r="B398" s="409"/>
      <c r="C398" s="409"/>
      <c r="D398" s="480"/>
      <c r="E398" s="492"/>
      <c r="F398" s="492"/>
      <c r="G398" s="492"/>
      <c r="H398" s="480"/>
      <c r="I398" s="480"/>
      <c r="J398" s="482"/>
      <c r="K398" s="494"/>
    </row>
    <row r="399" spans="1:11" s="501" customFormat="1" ht="12.75">
      <c r="A399" s="495"/>
      <c r="B399" s="10"/>
      <c r="C399" s="10"/>
      <c r="D399" s="488"/>
      <c r="E399" s="489"/>
      <c r="F399" s="489"/>
      <c r="G399" s="489"/>
      <c r="H399" s="488"/>
      <c r="I399" s="488"/>
      <c r="J399" s="479"/>
      <c r="K399" s="500"/>
    </row>
    <row r="400" spans="1:11" ht="12.75">
      <c r="A400" s="93"/>
      <c r="B400" s="11"/>
      <c r="C400" s="11"/>
      <c r="D400" s="319"/>
      <c r="E400" s="476"/>
      <c r="F400" s="476"/>
      <c r="G400" s="476"/>
      <c r="H400" s="319"/>
      <c r="I400" s="319"/>
      <c r="J400" s="485"/>
      <c r="K400" s="499"/>
    </row>
    <row r="401" spans="1:11" ht="12.75">
      <c r="A401" s="93"/>
      <c r="B401" s="11"/>
      <c r="C401" s="11"/>
      <c r="D401" s="319"/>
      <c r="E401" s="476"/>
      <c r="F401" s="476"/>
      <c r="G401" s="476"/>
      <c r="H401" s="319"/>
      <c r="I401" s="319"/>
      <c r="J401" s="477"/>
      <c r="K401" s="499"/>
    </row>
    <row r="402" spans="1:11" ht="12.75">
      <c r="A402" s="93"/>
      <c r="B402" s="11"/>
      <c r="C402" s="11"/>
      <c r="D402" s="319"/>
      <c r="E402" s="476"/>
      <c r="F402" s="476"/>
      <c r="G402" s="476"/>
      <c r="H402" s="319"/>
      <c r="I402" s="319"/>
      <c r="J402" s="477"/>
      <c r="K402" s="499"/>
    </row>
    <row r="403" spans="1:11" ht="12.75">
      <c r="A403" s="93"/>
      <c r="B403" s="11"/>
      <c r="C403" s="11"/>
      <c r="D403" s="319"/>
      <c r="E403" s="476"/>
      <c r="F403" s="476"/>
      <c r="G403" s="476"/>
      <c r="H403" s="319"/>
      <c r="I403" s="319"/>
      <c r="J403" s="485"/>
      <c r="K403" s="499"/>
    </row>
    <row r="404" spans="1:11" ht="12.75">
      <c r="A404" s="93"/>
      <c r="B404" s="11"/>
      <c r="C404" s="11"/>
      <c r="D404" s="319"/>
      <c r="E404" s="476"/>
      <c r="F404" s="476"/>
      <c r="G404" s="476"/>
      <c r="H404" s="319"/>
      <c r="I404" s="319"/>
      <c r="J404" s="477"/>
      <c r="K404" s="499"/>
    </row>
    <row r="405" spans="1:11" ht="12.75">
      <c r="A405" s="93"/>
      <c r="B405" s="11"/>
      <c r="C405" s="11"/>
      <c r="D405" s="319"/>
      <c r="E405" s="476"/>
      <c r="F405" s="476"/>
      <c r="G405" s="476"/>
      <c r="H405" s="319"/>
      <c r="I405" s="319"/>
      <c r="J405" s="477"/>
      <c r="K405" s="499"/>
    </row>
    <row r="406" spans="1:11" ht="12.75">
      <c r="A406" s="93"/>
      <c r="B406" s="10"/>
      <c r="C406" s="10"/>
      <c r="D406" s="488"/>
      <c r="E406" s="489"/>
      <c r="F406" s="489"/>
      <c r="G406" s="489"/>
      <c r="H406" s="488"/>
      <c r="I406" s="488"/>
      <c r="J406" s="479"/>
      <c r="K406" s="499"/>
    </row>
    <row r="407" spans="1:11" ht="12.75">
      <c r="A407" s="93"/>
      <c r="B407" s="11"/>
      <c r="C407" s="11"/>
      <c r="D407" s="319"/>
      <c r="E407" s="476"/>
      <c r="F407" s="476"/>
      <c r="G407" s="476"/>
      <c r="H407" s="319"/>
      <c r="I407" s="319"/>
      <c r="J407" s="477"/>
      <c r="K407" s="499"/>
    </row>
    <row r="408" spans="1:11" ht="12.75">
      <c r="A408" s="93"/>
      <c r="B408" s="11"/>
      <c r="C408" s="11"/>
      <c r="D408" s="319"/>
      <c r="E408" s="476"/>
      <c r="F408" s="476"/>
      <c r="G408" s="476"/>
      <c r="H408" s="319"/>
      <c r="I408" s="319"/>
      <c r="J408" s="477"/>
      <c r="K408" s="499"/>
    </row>
    <row r="409" spans="1:11" ht="12.75">
      <c r="A409" s="93"/>
      <c r="B409" s="11"/>
      <c r="C409" s="11"/>
      <c r="D409" s="319"/>
      <c r="E409" s="476"/>
      <c r="F409" s="476"/>
      <c r="G409" s="476"/>
      <c r="H409" s="319"/>
      <c r="I409" s="319"/>
      <c r="J409" s="477"/>
      <c r="K409" s="499"/>
    </row>
  </sheetData>
  <sheetProtection/>
  <mergeCells count="8">
    <mergeCell ref="B11:G11"/>
    <mergeCell ref="B12:G12"/>
    <mergeCell ref="G1:K1"/>
    <mergeCell ref="G2:K2"/>
    <mergeCell ref="G3:K3"/>
    <mergeCell ref="G4:K4"/>
    <mergeCell ref="G5:K5"/>
    <mergeCell ref="G6:K6"/>
  </mergeCells>
  <printOptions/>
  <pageMargins left="0.17" right="0.16" top="0.2" bottom="0.2" header="0.5" footer="0.5"/>
  <pageSetup horizontalDpi="600" verticalDpi="600" orientation="portrait" paperSize="9" scale="51" r:id="rId1"/>
  <rowBreaks count="2" manualBreakCount="2">
    <brk id="51" max="9" man="1"/>
    <brk id="9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2013-11-22T09:50:38Z</cp:lastPrinted>
  <dcterms:created xsi:type="dcterms:W3CDTF">2007-11-15T12:43:49Z</dcterms:created>
  <dcterms:modified xsi:type="dcterms:W3CDTF">2013-11-25T12:48:46Z</dcterms:modified>
  <cp:category/>
  <cp:version/>
  <cp:contentType/>
  <cp:contentStatus/>
</cp:coreProperties>
</file>